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240131 - Podklady pro VŘ\Vrchlického 493,41, byt 493 (103)\"/>
    </mc:Choice>
  </mc:AlternateContent>
  <bookViews>
    <workbookView xWindow="0" yWindow="0" windowWidth="0" windowHeight="0"/>
  </bookViews>
  <sheets>
    <sheet name="Rekapitulace zakázky" sheetId="1" r:id="rId1"/>
    <sheet name="240131 - 05 - Vrchlického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'240131 - 05 - Vrchlického...'!$C$107:$K$556</definedName>
    <definedName name="_xlnm.Print_Area" localSheetId="1">'240131 - 05 - Vrchlického...'!$C$4:$J$39,'240131 - 05 - Vrchlického...'!$C$45:$J$89,'240131 - 05 - Vrchlického...'!$C$95:$T$556</definedName>
    <definedName name="_xlnm.Print_Titles" localSheetId="1">'240131 - 05 - Vrchlického...'!$107:$107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556"/>
  <c r="BH556"/>
  <c r="BG556"/>
  <c r="BE556"/>
  <c r="T556"/>
  <c r="T555"/>
  <c r="R556"/>
  <c r="R555"/>
  <c r="P556"/>
  <c r="P555"/>
  <c r="BI553"/>
  <c r="BH553"/>
  <c r="BG553"/>
  <c r="BE553"/>
  <c r="T553"/>
  <c r="T552"/>
  <c r="R553"/>
  <c r="R552"/>
  <c r="P553"/>
  <c r="P552"/>
  <c r="BI550"/>
  <c r="BH550"/>
  <c r="BG550"/>
  <c r="BE550"/>
  <c r="T550"/>
  <c r="T549"/>
  <c r="R550"/>
  <c r="R549"/>
  <c r="P550"/>
  <c r="P549"/>
  <c r="BI547"/>
  <c r="BH547"/>
  <c r="BG547"/>
  <c r="BE547"/>
  <c r="T547"/>
  <c r="T546"/>
  <c r="T545"/>
  <c r="R547"/>
  <c r="R546"/>
  <c r="P547"/>
  <c r="P546"/>
  <c r="P545"/>
  <c r="BI543"/>
  <c r="BH543"/>
  <c r="BG543"/>
  <c r="BE543"/>
  <c r="T543"/>
  <c r="R543"/>
  <c r="P543"/>
  <c r="BI541"/>
  <c r="BH541"/>
  <c r="BG541"/>
  <c r="BE541"/>
  <c r="T541"/>
  <c r="R541"/>
  <c r="P541"/>
  <c r="BI539"/>
  <c r="BH539"/>
  <c r="BG539"/>
  <c r="BE539"/>
  <c r="T539"/>
  <c r="R539"/>
  <c r="P539"/>
  <c r="BI537"/>
  <c r="BH537"/>
  <c r="BG537"/>
  <c r="BE537"/>
  <c r="T537"/>
  <c r="R537"/>
  <c r="P537"/>
  <c r="BI535"/>
  <c r="BH535"/>
  <c r="BG535"/>
  <c r="BE535"/>
  <c r="T535"/>
  <c r="R535"/>
  <c r="P535"/>
  <c r="BI533"/>
  <c r="BH533"/>
  <c r="BG533"/>
  <c r="BE533"/>
  <c r="T533"/>
  <c r="R533"/>
  <c r="P533"/>
  <c r="BI531"/>
  <c r="BH531"/>
  <c r="BG531"/>
  <c r="BE531"/>
  <c r="T531"/>
  <c r="R531"/>
  <c r="P531"/>
  <c r="BI529"/>
  <c r="BH529"/>
  <c r="BG529"/>
  <c r="BE529"/>
  <c r="T529"/>
  <c r="R529"/>
  <c r="P529"/>
  <c r="BI526"/>
  <c r="BH526"/>
  <c r="BG526"/>
  <c r="BE526"/>
  <c r="T526"/>
  <c r="R526"/>
  <c r="P526"/>
  <c r="BI524"/>
  <c r="BH524"/>
  <c r="BG524"/>
  <c r="BE524"/>
  <c r="T524"/>
  <c r="R524"/>
  <c r="P524"/>
  <c r="BI522"/>
  <c r="BH522"/>
  <c r="BG522"/>
  <c r="BE522"/>
  <c r="T522"/>
  <c r="R522"/>
  <c r="P522"/>
  <c r="BI520"/>
  <c r="BH520"/>
  <c r="BG520"/>
  <c r="BE520"/>
  <c r="T520"/>
  <c r="R520"/>
  <c r="P520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9"/>
  <c r="BH509"/>
  <c r="BG509"/>
  <c r="BE509"/>
  <c r="T509"/>
  <c r="R509"/>
  <c r="P509"/>
  <c r="BI507"/>
  <c r="BH507"/>
  <c r="BG507"/>
  <c r="BE507"/>
  <c r="T507"/>
  <c r="R507"/>
  <c r="P507"/>
  <c r="BI505"/>
  <c r="BH505"/>
  <c r="BG505"/>
  <c r="BE505"/>
  <c r="T505"/>
  <c r="R505"/>
  <c r="P505"/>
  <c r="BI496"/>
  <c r="BH496"/>
  <c r="BG496"/>
  <c r="BE496"/>
  <c r="T496"/>
  <c r="R496"/>
  <c r="P496"/>
  <c r="BI495"/>
  <c r="BH495"/>
  <c r="BG495"/>
  <c r="BE495"/>
  <c r="T495"/>
  <c r="R495"/>
  <c r="P495"/>
  <c r="BI493"/>
  <c r="BH493"/>
  <c r="BG493"/>
  <c r="BE493"/>
  <c r="T493"/>
  <c r="R493"/>
  <c r="P493"/>
  <c r="BI490"/>
  <c r="BH490"/>
  <c r="BG490"/>
  <c r="BE490"/>
  <c r="T490"/>
  <c r="R490"/>
  <c r="P490"/>
  <c r="BI488"/>
  <c r="BH488"/>
  <c r="BG488"/>
  <c r="BE488"/>
  <c r="T488"/>
  <c r="R488"/>
  <c r="P488"/>
  <c r="BI486"/>
  <c r="BH486"/>
  <c r="BG486"/>
  <c r="BE486"/>
  <c r="T486"/>
  <c r="R486"/>
  <c r="P486"/>
  <c r="BI485"/>
  <c r="BH485"/>
  <c r="BG485"/>
  <c r="BE485"/>
  <c r="T485"/>
  <c r="R485"/>
  <c r="P485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5"/>
  <c r="BH475"/>
  <c r="BG475"/>
  <c r="BE475"/>
  <c r="T475"/>
  <c r="R475"/>
  <c r="P475"/>
  <c r="BI474"/>
  <c r="BH474"/>
  <c r="BG474"/>
  <c r="BE474"/>
  <c r="T474"/>
  <c r="R474"/>
  <c r="P474"/>
  <c r="BI472"/>
  <c r="BH472"/>
  <c r="BG472"/>
  <c r="BE472"/>
  <c r="T472"/>
  <c r="R472"/>
  <c r="P472"/>
  <c r="BI466"/>
  <c r="BH466"/>
  <c r="BG466"/>
  <c r="BE466"/>
  <c r="T466"/>
  <c r="R466"/>
  <c r="P466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49"/>
  <c r="BH449"/>
  <c r="BG449"/>
  <c r="BE449"/>
  <c r="T449"/>
  <c r="R449"/>
  <c r="P449"/>
  <c r="BI447"/>
  <c r="BH447"/>
  <c r="BG447"/>
  <c r="BE447"/>
  <c r="T447"/>
  <c r="R447"/>
  <c r="P447"/>
  <c r="BI445"/>
  <c r="BH445"/>
  <c r="BG445"/>
  <c r="BE445"/>
  <c r="T445"/>
  <c r="R445"/>
  <c r="P445"/>
  <c r="BI442"/>
  <c r="BH442"/>
  <c r="BG442"/>
  <c r="BE442"/>
  <c r="T442"/>
  <c r="R442"/>
  <c r="P442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29"/>
  <c r="BH429"/>
  <c r="BG429"/>
  <c r="BE429"/>
  <c r="T429"/>
  <c r="R429"/>
  <c r="P429"/>
  <c r="BI427"/>
  <c r="BH427"/>
  <c r="BG427"/>
  <c r="BE427"/>
  <c r="T427"/>
  <c r="R427"/>
  <c r="P427"/>
  <c r="BI425"/>
  <c r="BH425"/>
  <c r="BG425"/>
  <c r="BE425"/>
  <c r="T425"/>
  <c r="R425"/>
  <c r="P425"/>
  <c r="BI423"/>
  <c r="BH423"/>
  <c r="BG423"/>
  <c r="BE423"/>
  <c r="T423"/>
  <c r="R423"/>
  <c r="P423"/>
  <c r="BI417"/>
  <c r="BH417"/>
  <c r="BG417"/>
  <c r="BE417"/>
  <c r="T417"/>
  <c r="R417"/>
  <c r="P417"/>
  <c r="BI414"/>
  <c r="BH414"/>
  <c r="BG414"/>
  <c r="BE414"/>
  <c r="T414"/>
  <c r="R414"/>
  <c r="P414"/>
  <c r="BI412"/>
  <c r="BH412"/>
  <c r="BG412"/>
  <c r="BE412"/>
  <c r="T412"/>
  <c r="R412"/>
  <c r="P412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6"/>
  <c r="BH386"/>
  <c r="BG386"/>
  <c r="BE386"/>
  <c r="T386"/>
  <c r="R386"/>
  <c r="P386"/>
  <c r="BI384"/>
  <c r="BH384"/>
  <c r="BG384"/>
  <c r="BE384"/>
  <c r="T384"/>
  <c r="R384"/>
  <c r="P384"/>
  <c r="BI381"/>
  <c r="BH381"/>
  <c r="BG381"/>
  <c r="BE381"/>
  <c r="T381"/>
  <c r="R381"/>
  <c r="P381"/>
  <c r="BI380"/>
  <c r="BH380"/>
  <c r="BG380"/>
  <c r="BE380"/>
  <c r="T380"/>
  <c r="R380"/>
  <c r="P380"/>
  <c r="BI378"/>
  <c r="BH378"/>
  <c r="BG378"/>
  <c r="BE378"/>
  <c r="T378"/>
  <c r="R378"/>
  <c r="P378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1"/>
  <c r="BH371"/>
  <c r="BG371"/>
  <c r="BE371"/>
  <c r="T371"/>
  <c r="R371"/>
  <c r="P371"/>
  <c r="BI368"/>
  <c r="BH368"/>
  <c r="BG368"/>
  <c r="BE368"/>
  <c r="T368"/>
  <c r="R368"/>
  <c r="P368"/>
  <c r="BI366"/>
  <c r="BH366"/>
  <c r="BG366"/>
  <c r="BE366"/>
  <c r="T366"/>
  <c r="R366"/>
  <c r="P366"/>
  <c r="BI364"/>
  <c r="BH364"/>
  <c r="BG364"/>
  <c r="BE364"/>
  <c r="T364"/>
  <c r="R364"/>
  <c r="P364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0"/>
  <c r="BH350"/>
  <c r="BG350"/>
  <c r="BE350"/>
  <c r="T350"/>
  <c r="R350"/>
  <c r="P350"/>
  <c r="BI349"/>
  <c r="BH349"/>
  <c r="BG349"/>
  <c r="BE349"/>
  <c r="T349"/>
  <c r="R349"/>
  <c r="P349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2"/>
  <c r="BH332"/>
  <c r="BG332"/>
  <c r="BE332"/>
  <c r="T332"/>
  <c r="R332"/>
  <c r="P332"/>
  <c r="BI331"/>
  <c r="BH331"/>
  <c r="BG331"/>
  <c r="BE331"/>
  <c r="T331"/>
  <c r="R331"/>
  <c r="P331"/>
  <c r="BI327"/>
  <c r="BH327"/>
  <c r="BG327"/>
  <c r="BE327"/>
  <c r="T327"/>
  <c r="R327"/>
  <c r="P327"/>
  <c r="BI323"/>
  <c r="BH323"/>
  <c r="BG323"/>
  <c r="BE323"/>
  <c r="T323"/>
  <c r="R323"/>
  <c r="P323"/>
  <c r="BI319"/>
  <c r="BH319"/>
  <c r="BG319"/>
  <c r="BE319"/>
  <c r="T319"/>
  <c r="R319"/>
  <c r="P319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08"/>
  <c r="BH308"/>
  <c r="BG308"/>
  <c r="BE308"/>
  <c r="T308"/>
  <c r="R308"/>
  <c r="P308"/>
  <c r="BI306"/>
  <c r="BH306"/>
  <c r="BG306"/>
  <c r="BE306"/>
  <c r="T306"/>
  <c r="R306"/>
  <c r="P306"/>
  <c r="BI303"/>
  <c r="BH303"/>
  <c r="BG303"/>
  <c r="BE303"/>
  <c r="T303"/>
  <c r="R303"/>
  <c r="P303"/>
  <c r="BI302"/>
  <c r="BH302"/>
  <c r="BG302"/>
  <c r="BE302"/>
  <c r="T302"/>
  <c r="R302"/>
  <c r="P302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7"/>
  <c r="BH257"/>
  <c r="BG257"/>
  <c r="BE257"/>
  <c r="T257"/>
  <c r="R257"/>
  <c r="P257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4"/>
  <c r="BH244"/>
  <c r="BG244"/>
  <c r="BE244"/>
  <c r="T244"/>
  <c r="R244"/>
  <c r="P244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4"/>
  <c r="BH234"/>
  <c r="BG234"/>
  <c r="BE234"/>
  <c r="T234"/>
  <c r="R234"/>
  <c r="P234"/>
  <c r="BI230"/>
  <c r="BH230"/>
  <c r="BG230"/>
  <c r="BE230"/>
  <c r="T230"/>
  <c r="R230"/>
  <c r="P230"/>
  <c r="BI229"/>
  <c r="BH229"/>
  <c r="BG229"/>
  <c r="BE229"/>
  <c r="T229"/>
  <c r="R229"/>
  <c r="P229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5"/>
  <c r="BH205"/>
  <c r="BG205"/>
  <c r="BE205"/>
  <c r="T205"/>
  <c r="R205"/>
  <c r="P205"/>
  <c r="BI203"/>
  <c r="BH203"/>
  <c r="BG203"/>
  <c r="BE203"/>
  <c r="T203"/>
  <c r="R203"/>
  <c r="P203"/>
  <c r="BI199"/>
  <c r="BH199"/>
  <c r="BG199"/>
  <c r="BE199"/>
  <c r="T199"/>
  <c r="T198"/>
  <c r="R199"/>
  <c r="R198"/>
  <c r="P199"/>
  <c r="P198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80"/>
  <c r="BH180"/>
  <c r="BG180"/>
  <c r="BE180"/>
  <c r="T180"/>
  <c r="R180"/>
  <c r="P180"/>
  <c r="BI178"/>
  <c r="BH178"/>
  <c r="BG178"/>
  <c r="BE178"/>
  <c r="T178"/>
  <c r="R178"/>
  <c r="P178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1"/>
  <c r="BH121"/>
  <c r="BG121"/>
  <c r="BE121"/>
  <c r="T121"/>
  <c r="R121"/>
  <c r="P121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1"/>
  <c r="BH111"/>
  <c r="BG111"/>
  <c r="BE111"/>
  <c r="T111"/>
  <c r="R111"/>
  <c r="P111"/>
  <c r="J105"/>
  <c r="F102"/>
  <c r="E100"/>
  <c r="J55"/>
  <c r="F52"/>
  <c r="E50"/>
  <c r="J21"/>
  <c r="E21"/>
  <c r="J104"/>
  <c r="J20"/>
  <c r="J18"/>
  <c r="E18"/>
  <c r="F105"/>
  <c r="J17"/>
  <c r="J15"/>
  <c r="E15"/>
  <c r="F104"/>
  <c r="J14"/>
  <c r="J12"/>
  <c r="J102"/>
  <c r="E7"/>
  <c r="E98"/>
  <c i="1" r="L50"/>
  <c r="AM50"/>
  <c r="AM49"/>
  <c r="L49"/>
  <c r="AM47"/>
  <c r="L47"/>
  <c r="L45"/>
  <c r="L44"/>
  <c i="2" r="BK556"/>
  <c r="BK490"/>
  <c r="BK408"/>
  <c r="J349"/>
  <c r="BK298"/>
  <c r="J255"/>
  <c r="BK205"/>
  <c r="J547"/>
  <c r="J447"/>
  <c r="BK396"/>
  <c r="J319"/>
  <c r="BK287"/>
  <c r="BK247"/>
  <c r="J190"/>
  <c r="BK423"/>
  <c r="J368"/>
  <c r="BK260"/>
  <c r="J168"/>
  <c r="J111"/>
  <c r="J488"/>
  <c r="J436"/>
  <c r="J384"/>
  <c r="J284"/>
  <c r="J247"/>
  <c r="BK172"/>
  <c r="J556"/>
  <c r="BK513"/>
  <c r="BK429"/>
  <c r="BK397"/>
  <c r="BK341"/>
  <c r="J315"/>
  <c r="J268"/>
  <c r="BK221"/>
  <c r="BK158"/>
  <c r="BK505"/>
  <c r="BK449"/>
  <c r="J371"/>
  <c r="J335"/>
  <c r="BK280"/>
  <c r="BK188"/>
  <c r="BK128"/>
  <c r="BK547"/>
  <c r="BK445"/>
  <c r="BK427"/>
  <c r="BK353"/>
  <c r="BK282"/>
  <c r="J203"/>
  <c r="J124"/>
  <c r="J486"/>
  <c r="BK437"/>
  <c r="J389"/>
  <c r="BK359"/>
  <c r="J297"/>
  <c r="J281"/>
  <c r="BK252"/>
  <c r="J170"/>
  <c r="BK111"/>
  <c r="BK511"/>
  <c r="BK412"/>
  <c r="BK384"/>
  <c r="J314"/>
  <c r="BK276"/>
  <c r="J217"/>
  <c r="J133"/>
  <c r="BK493"/>
  <c r="J440"/>
  <c r="J399"/>
  <c r="J343"/>
  <c r="J302"/>
  <c r="BK255"/>
  <c r="BK223"/>
  <c r="BK144"/>
  <c r="J515"/>
  <c r="J437"/>
  <c r="BK386"/>
  <c r="J289"/>
  <c r="BK183"/>
  <c r="BK115"/>
  <c r="BK507"/>
  <c r="J461"/>
  <c r="BK381"/>
  <c r="BK314"/>
  <c r="BK268"/>
  <c r="BK241"/>
  <c r="J115"/>
  <c r="J529"/>
  <c r="J405"/>
  <c r="BK355"/>
  <c r="BK331"/>
  <c r="BK250"/>
  <c r="BK170"/>
  <c r="J135"/>
  <c r="J455"/>
  <c r="BK389"/>
  <c r="J339"/>
  <c r="BK270"/>
  <c r="BK166"/>
  <c r="BK520"/>
  <c r="J474"/>
  <c r="BK440"/>
  <c r="BK417"/>
  <c r="BK360"/>
  <c r="BK311"/>
  <c r="BK262"/>
  <c r="J183"/>
  <c r="J121"/>
  <c r="BK475"/>
  <c r="J408"/>
  <c r="J381"/>
  <c r="J331"/>
  <c r="J292"/>
  <c r="BK254"/>
  <c r="J160"/>
  <c r="BK543"/>
  <c r="J466"/>
  <c r="J346"/>
  <c r="J294"/>
  <c r="J229"/>
  <c r="J137"/>
  <c r="J507"/>
  <c r="BK442"/>
  <c r="BK405"/>
  <c r="BK349"/>
  <c r="J293"/>
  <c r="J250"/>
  <c r="J221"/>
  <c r="J539"/>
  <c r="BK402"/>
  <c r="J356"/>
  <c r="J286"/>
  <c r="J223"/>
  <c r="BK156"/>
  <c i="1" r="AS54"/>
  <c i="2" r="J496"/>
  <c r="J423"/>
  <c r="BK364"/>
  <c r="J266"/>
  <c r="J154"/>
  <c r="J113"/>
  <c r="J493"/>
  <c r="BK400"/>
  <c r="BK344"/>
  <c r="J312"/>
  <c r="BK229"/>
  <c r="BK168"/>
  <c r="J533"/>
  <c r="J463"/>
  <c r="J400"/>
  <c r="J361"/>
  <c r="BK327"/>
  <c r="J224"/>
  <c r="J164"/>
  <c r="BK524"/>
  <c r="BK461"/>
  <c r="J431"/>
  <c r="J373"/>
  <c r="BK343"/>
  <c r="J280"/>
  <c r="BK210"/>
  <c r="J117"/>
  <c r="BK482"/>
  <c r="J407"/>
  <c r="BK380"/>
  <c r="BK313"/>
  <c r="J270"/>
  <c r="J219"/>
  <c r="BK164"/>
  <c r="J553"/>
  <c r="BK495"/>
  <c r="J409"/>
  <c r="J341"/>
  <c r="BK292"/>
  <c r="BK244"/>
  <c r="BK194"/>
  <c r="J490"/>
  <c r="BK438"/>
  <c r="BK350"/>
  <c r="J313"/>
  <c r="BK239"/>
  <c r="BK217"/>
  <c r="BK541"/>
  <c r="BK463"/>
  <c r="J387"/>
  <c r="BK312"/>
  <c r="BK266"/>
  <c r="J158"/>
  <c r="BK550"/>
  <c r="J509"/>
  <c r="J457"/>
  <c r="J380"/>
  <c r="BK289"/>
  <c r="J252"/>
  <c r="BK190"/>
  <c r="J128"/>
  <c r="BK533"/>
  <c r="J477"/>
  <c r="BK373"/>
  <c r="J340"/>
  <c r="J308"/>
  <c r="BK226"/>
  <c r="J144"/>
  <c r="BK517"/>
  <c r="J445"/>
  <c r="J397"/>
  <c r="BK346"/>
  <c r="BK323"/>
  <c r="BK215"/>
  <c r="J126"/>
  <c r="BK479"/>
  <c r="BK457"/>
  <c r="J438"/>
  <c r="BK387"/>
  <c r="J344"/>
  <c r="J240"/>
  <c r="BK162"/>
  <c r="BK529"/>
  <c r="J427"/>
  <c r="J398"/>
  <c r="BK339"/>
  <c r="BK284"/>
  <c r="J260"/>
  <c r="J172"/>
  <c r="BK121"/>
  <c r="BK526"/>
  <c r="J485"/>
  <c r="J366"/>
  <c r="J306"/>
  <c r="J273"/>
  <c r="J199"/>
  <c r="BK486"/>
  <c r="BK433"/>
  <c r="J364"/>
  <c r="J323"/>
  <c r="BK274"/>
  <c r="J244"/>
  <c r="BK219"/>
  <c r="J482"/>
  <c r="BK399"/>
  <c r="BK366"/>
  <c r="J248"/>
  <c r="J205"/>
  <c r="J543"/>
  <c r="BK485"/>
  <c r="J404"/>
  <c r="J353"/>
  <c r="J261"/>
  <c r="BK192"/>
  <c r="BK130"/>
  <c r="J524"/>
  <c r="J479"/>
  <c r="BK398"/>
  <c r="J337"/>
  <c r="J272"/>
  <c r="BK230"/>
  <c r="BK174"/>
  <c r="BK531"/>
  <c r="J433"/>
  <c r="J395"/>
  <c r="J298"/>
  <c r="J215"/>
  <c r="BK160"/>
  <c r="J526"/>
  <c r="J478"/>
  <c r="BK436"/>
  <c r="BK376"/>
  <c r="BK332"/>
  <c r="BK273"/>
  <c r="J226"/>
  <c r="BK126"/>
  <c r="BK515"/>
  <c r="BK459"/>
  <c r="BK409"/>
  <c r="J374"/>
  <c r="BK293"/>
  <c r="BK272"/>
  <c r="J188"/>
  <c r="BK124"/>
  <c r="J550"/>
  <c r="BK474"/>
  <c r="BK393"/>
  <c r="BK303"/>
  <c r="J257"/>
  <c r="BK180"/>
  <c r="BK481"/>
  <c r="J412"/>
  <c r="BK354"/>
  <c r="J311"/>
  <c r="BK261"/>
  <c r="J230"/>
  <c r="BK146"/>
  <c r="J505"/>
  <c r="J396"/>
  <c r="BK337"/>
  <c r="BK238"/>
  <c r="J148"/>
  <c r="J520"/>
  <c r="J475"/>
  <c r="BK391"/>
  <c r="BK299"/>
  <c r="J212"/>
  <c r="BK133"/>
  <c r="J537"/>
  <c r="J495"/>
  <c r="J414"/>
  <c r="J350"/>
  <c r="J327"/>
  <c r="J276"/>
  <c r="J185"/>
  <c r="J150"/>
  <c r="BK477"/>
  <c r="J425"/>
  <c r="J355"/>
  <c r="J296"/>
  <c r="J262"/>
  <c r="J178"/>
  <c r="BK117"/>
  <c r="J483"/>
  <c r="J449"/>
  <c r="J402"/>
  <c r="BK281"/>
  <c r="BK234"/>
  <c r="BK178"/>
  <c r="J513"/>
  <c r="BK455"/>
  <c r="J392"/>
  <c r="BK361"/>
  <c r="BK294"/>
  <c r="BK264"/>
  <c r="BK212"/>
  <c r="J166"/>
  <c r="BK537"/>
  <c r="J481"/>
  <c r="J360"/>
  <c r="BK297"/>
  <c r="J208"/>
  <c r="BK150"/>
  <c r="J541"/>
  <c r="BK414"/>
  <c r="J359"/>
  <c r="BK306"/>
  <c r="J264"/>
  <c r="J234"/>
  <c r="J210"/>
  <c r="BK535"/>
  <c r="BK431"/>
  <c r="J378"/>
  <c r="J299"/>
  <c r="J241"/>
  <c r="BK185"/>
  <c r="J130"/>
  <c r="J531"/>
  <c r="BK472"/>
  <c r="J393"/>
  <c r="BK378"/>
  <c r="BK290"/>
  <c r="J254"/>
  <c r="BK148"/>
  <c r="BK522"/>
  <c r="BK447"/>
  <c r="BK371"/>
  <c r="J332"/>
  <c r="BK286"/>
  <c r="J239"/>
  <c r="J156"/>
  <c r="BK483"/>
  <c r="J432"/>
  <c r="BK392"/>
  <c r="BK342"/>
  <c r="J274"/>
  <c r="J196"/>
  <c r="BK154"/>
  <c r="BK496"/>
  <c r="J472"/>
  <c r="J429"/>
  <c r="BK356"/>
  <c r="J287"/>
  <c r="J238"/>
  <c r="J194"/>
  <c r="BK488"/>
  <c r="J451"/>
  <c r="BK404"/>
  <c r="J386"/>
  <c r="BK308"/>
  <c r="J278"/>
  <c r="BK196"/>
  <c r="J146"/>
  <c r="J517"/>
  <c r="J442"/>
  <c r="J376"/>
  <c r="BK340"/>
  <c r="J282"/>
  <c r="BK224"/>
  <c r="BK553"/>
  <c r="BK451"/>
  <c r="BK432"/>
  <c r="BK335"/>
  <c r="J303"/>
  <c r="BK240"/>
  <c r="BK137"/>
  <c r="J459"/>
  <c r="BK374"/>
  <c r="J290"/>
  <c r="BK208"/>
  <c r="BK135"/>
  <c r="J535"/>
  <c r="BK478"/>
  <c r="BK395"/>
  <c r="J354"/>
  <c r="BK278"/>
  <c r="BK248"/>
  <c r="J180"/>
  <c r="BK539"/>
  <c r="BK509"/>
  <c r="BK407"/>
  <c r="J342"/>
  <c r="BK319"/>
  <c r="BK257"/>
  <c r="BK203"/>
  <c r="J522"/>
  <c r="BK466"/>
  <c r="J417"/>
  <c r="BK345"/>
  <c r="BK315"/>
  <c r="J265"/>
  <c r="J174"/>
  <c r="BK113"/>
  <c r="BK453"/>
  <c r="BK425"/>
  <c r="J345"/>
  <c r="BK296"/>
  <c r="BK199"/>
  <c r="J511"/>
  <c r="J453"/>
  <c r="J391"/>
  <c r="BK368"/>
  <c r="BK302"/>
  <c r="BK265"/>
  <c r="J192"/>
  <c r="J162"/>
  <c l="1" r="R545"/>
  <c r="BK110"/>
  <c r="J110"/>
  <c r="J61"/>
  <c r="BK153"/>
  <c r="J153"/>
  <c r="J63"/>
  <c r="T214"/>
  <c r="R228"/>
  <c r="T246"/>
  <c r="BK301"/>
  <c r="J301"/>
  <c r="J72"/>
  <c r="T301"/>
  <c r="R305"/>
  <c r="P363"/>
  <c r="R411"/>
  <c r="R120"/>
  <c r="P182"/>
  <c r="BK202"/>
  <c r="J202"/>
  <c r="J67"/>
  <c r="T202"/>
  <c r="P228"/>
  <c r="P246"/>
  <c r="P310"/>
  <c r="R348"/>
  <c r="BK416"/>
  <c r="J416"/>
  <c r="J79"/>
  <c r="T444"/>
  <c r="P492"/>
  <c r="BK120"/>
  <c r="J120"/>
  <c r="J62"/>
  <c r="R153"/>
  <c r="R202"/>
  <c r="P259"/>
  <c r="P301"/>
  <c r="BK363"/>
  <c r="J363"/>
  <c r="J77"/>
  <c r="T416"/>
  <c r="T465"/>
  <c r="P528"/>
  <c r="R110"/>
  <c r="R182"/>
  <c r="BK228"/>
  <c r="J228"/>
  <c r="J69"/>
  <c r="BK246"/>
  <c r="J246"/>
  <c r="J70"/>
  <c r="BK310"/>
  <c r="J310"/>
  <c r="J74"/>
  <c r="BK348"/>
  <c r="J348"/>
  <c r="J75"/>
  <c r="BK358"/>
  <c r="J358"/>
  <c r="J76"/>
  <c r="R358"/>
  <c r="P416"/>
  <c r="BK465"/>
  <c r="J465"/>
  <c r="J81"/>
  <c r="T492"/>
  <c r="P110"/>
  <c r="T153"/>
  <c r="BK214"/>
  <c r="J214"/>
  <c r="J68"/>
  <c r="R259"/>
  <c r="R301"/>
  <c r="P305"/>
  <c r="T363"/>
  <c r="BK444"/>
  <c r="J444"/>
  <c r="J80"/>
  <c r="P465"/>
  <c r="T528"/>
  <c r="T110"/>
  <c r="P153"/>
  <c r="R214"/>
  <c r="T228"/>
  <c r="R246"/>
  <c r="R310"/>
  <c r="T348"/>
  <c r="P358"/>
  <c r="BK411"/>
  <c r="J411"/>
  <c r="J78"/>
  <c r="T411"/>
  <c r="R444"/>
  <c r="R492"/>
  <c r="T120"/>
  <c r="T182"/>
  <c r="P214"/>
  <c r="T259"/>
  <c r="BK305"/>
  <c r="J305"/>
  <c r="J73"/>
  <c r="T305"/>
  <c r="R363"/>
  <c r="P411"/>
  <c r="P444"/>
  <c r="R465"/>
  <c r="R528"/>
  <c r="P120"/>
  <c r="BK182"/>
  <c r="J182"/>
  <c r="J64"/>
  <c r="P202"/>
  <c r="P201"/>
  <c r="BK259"/>
  <c r="J259"/>
  <c r="J71"/>
  <c r="T310"/>
  <c r="P348"/>
  <c r="T358"/>
  <c r="R416"/>
  <c r="BK492"/>
  <c r="J492"/>
  <c r="J82"/>
  <c r="BK528"/>
  <c r="J528"/>
  <c r="J83"/>
  <c r="BK198"/>
  <c r="J198"/>
  <c r="J65"/>
  <c r="BK546"/>
  <c r="BK552"/>
  <c r="J552"/>
  <c r="J87"/>
  <c r="BK555"/>
  <c r="J555"/>
  <c r="J88"/>
  <c r="BK549"/>
  <c r="J549"/>
  <c r="J86"/>
  <c r="J54"/>
  <c r="BF137"/>
  <c r="BF203"/>
  <c r="BF244"/>
  <c r="BF250"/>
  <c r="BF274"/>
  <c r="BF289"/>
  <c r="BF303"/>
  <c r="BF311"/>
  <c r="BF319"/>
  <c r="BF350"/>
  <c r="BF353"/>
  <c r="BF355"/>
  <c r="BF399"/>
  <c r="BF404"/>
  <c r="BF429"/>
  <c r="BF442"/>
  <c r="BF490"/>
  <c r="BF517"/>
  <c r="BF520"/>
  <c r="BF524"/>
  <c r="J52"/>
  <c r="BF156"/>
  <c r="BF172"/>
  <c r="BF188"/>
  <c r="BF223"/>
  <c r="BF248"/>
  <c r="BF257"/>
  <c r="BF266"/>
  <c r="BF268"/>
  <c r="BF270"/>
  <c r="BF314"/>
  <c r="BF315"/>
  <c r="BF335"/>
  <c r="BF364"/>
  <c r="BF380"/>
  <c r="BF392"/>
  <c r="BF395"/>
  <c r="BF397"/>
  <c r="BF407"/>
  <c r="BF409"/>
  <c r="BF475"/>
  <c r="BF481"/>
  <c r="BF488"/>
  <c r="BF505"/>
  <c r="BF515"/>
  <c r="BF529"/>
  <c r="BF531"/>
  <c r="BF537"/>
  <c r="BF550"/>
  <c r="F55"/>
  <c r="BF133"/>
  <c r="BF150"/>
  <c r="BF158"/>
  <c r="BF205"/>
  <c r="BF212"/>
  <c r="BF215"/>
  <c r="BF219"/>
  <c r="BF229"/>
  <c r="BF230"/>
  <c r="BF240"/>
  <c r="BF241"/>
  <c r="BF247"/>
  <c r="BF252"/>
  <c r="BF260"/>
  <c r="BF262"/>
  <c r="BF272"/>
  <c r="BF284"/>
  <c r="BF287"/>
  <c r="BF290"/>
  <c r="BF299"/>
  <c r="BF302"/>
  <c r="BF306"/>
  <c r="BF313"/>
  <c r="BF344"/>
  <c r="BF374"/>
  <c r="BF386"/>
  <c r="BF412"/>
  <c r="BF437"/>
  <c r="BF457"/>
  <c r="BF479"/>
  <c r="BF485"/>
  <c r="BF493"/>
  <c r="BF495"/>
  <c r="BF507"/>
  <c r="BF509"/>
  <c r="BF511"/>
  <c r="BF526"/>
  <c r="BF539"/>
  <c r="BF541"/>
  <c r="BF556"/>
  <c r="F54"/>
  <c r="BF111"/>
  <c r="BF121"/>
  <c r="BF128"/>
  <c r="BF146"/>
  <c r="BF164"/>
  <c r="BF178"/>
  <c r="BF180"/>
  <c r="BF194"/>
  <c r="BF210"/>
  <c r="BF217"/>
  <c r="BF234"/>
  <c r="BF254"/>
  <c r="BF255"/>
  <c r="BF261"/>
  <c r="BF366"/>
  <c r="BF378"/>
  <c r="BF389"/>
  <c r="BF423"/>
  <c r="BF436"/>
  <c r="BF459"/>
  <c r="BF463"/>
  <c r="BF466"/>
  <c r="BF474"/>
  <c r="BF486"/>
  <c r="BF547"/>
  <c r="BF135"/>
  <c r="BF160"/>
  <c r="BF166"/>
  <c r="BF168"/>
  <c r="BF208"/>
  <c r="BF221"/>
  <c r="BF224"/>
  <c r="BF226"/>
  <c r="BF273"/>
  <c r="BF281"/>
  <c r="BF312"/>
  <c r="BF332"/>
  <c r="BF337"/>
  <c r="BF340"/>
  <c r="BF341"/>
  <c r="BF349"/>
  <c r="BF359"/>
  <c r="BF387"/>
  <c r="BF396"/>
  <c r="BF398"/>
  <c r="BF431"/>
  <c r="BF445"/>
  <c r="BF513"/>
  <c r="E48"/>
  <c r="BF144"/>
  <c r="BF162"/>
  <c r="BF170"/>
  <c r="BF174"/>
  <c r="BF192"/>
  <c r="BF199"/>
  <c r="BF239"/>
  <c r="BF264"/>
  <c r="BF282"/>
  <c r="BF292"/>
  <c r="BF293"/>
  <c r="BF294"/>
  <c r="BF296"/>
  <c r="BF297"/>
  <c r="BF308"/>
  <c r="BF342"/>
  <c r="BF343"/>
  <c r="BF346"/>
  <c r="BF361"/>
  <c r="BF371"/>
  <c r="BF376"/>
  <c r="BF381"/>
  <c r="BF393"/>
  <c r="BF427"/>
  <c r="BF440"/>
  <c r="BF447"/>
  <c r="BF449"/>
  <c r="BF451"/>
  <c r="BF472"/>
  <c r="BF478"/>
  <c r="BF483"/>
  <c r="BF543"/>
  <c r="BF553"/>
  <c r="BF113"/>
  <c r="BF115"/>
  <c r="BF130"/>
  <c r="BF148"/>
  <c r="BF185"/>
  <c r="BF196"/>
  <c r="BF276"/>
  <c r="BF278"/>
  <c r="BF280"/>
  <c r="BF298"/>
  <c r="BF327"/>
  <c r="BF331"/>
  <c r="BF339"/>
  <c r="BF345"/>
  <c r="BF356"/>
  <c r="BF360"/>
  <c r="BF368"/>
  <c r="BF384"/>
  <c r="BF400"/>
  <c r="BF408"/>
  <c r="BF455"/>
  <c r="BF482"/>
  <c r="BF496"/>
  <c r="BF533"/>
  <c r="BF535"/>
  <c r="BF117"/>
  <c r="BF124"/>
  <c r="BF126"/>
  <c r="BF154"/>
  <c r="BF183"/>
  <c r="BF190"/>
  <c r="BF238"/>
  <c r="BF265"/>
  <c r="BF286"/>
  <c r="BF323"/>
  <c r="BF354"/>
  <c r="BF373"/>
  <c r="BF391"/>
  <c r="BF402"/>
  <c r="BF405"/>
  <c r="BF414"/>
  <c r="BF417"/>
  <c r="BF425"/>
  <c r="BF432"/>
  <c r="BF433"/>
  <c r="BF438"/>
  <c r="BF453"/>
  <c r="BF461"/>
  <c r="BF477"/>
  <c r="BF522"/>
  <c r="F35"/>
  <c i="1" r="BB55"/>
  <c r="BB54"/>
  <c r="AX54"/>
  <c i="2" r="F36"/>
  <c i="1" r="BC55"/>
  <c r="BC54"/>
  <c r="W32"/>
  <c i="2" r="F33"/>
  <c i="1" r="AZ55"/>
  <c r="AZ54"/>
  <c r="AV54"/>
  <c r="AK29"/>
  <c i="2" r="J33"/>
  <c i="1" r="AV55"/>
  <c i="2" r="F37"/>
  <c i="1" r="BD55"/>
  <c r="BD54"/>
  <c r="W33"/>
  <c i="2" l="1" r="P109"/>
  <c r="P108"/>
  <c i="1" r="AU55"/>
  <c i="2" r="BK545"/>
  <c r="J545"/>
  <c r="J84"/>
  <c r="T109"/>
  <c r="R201"/>
  <c r="T201"/>
  <c r="R109"/>
  <c r="R108"/>
  <c r="BK109"/>
  <c r="BK201"/>
  <c r="J201"/>
  <c r="J66"/>
  <c r="J546"/>
  <c r="J85"/>
  <c i="1" r="AU54"/>
  <c r="AY54"/>
  <c r="W29"/>
  <c i="2" r="J34"/>
  <c i="1" r="AW55"/>
  <c r="AT55"/>
  <c r="W31"/>
  <c i="2" r="F34"/>
  <c i="1" r="BA55"/>
  <c r="BA54"/>
  <c r="AW54"/>
  <c r="AK30"/>
  <c i="2" l="1" r="T108"/>
  <c r="BK108"/>
  <c r="J108"/>
  <c r="J59"/>
  <c r="J109"/>
  <c r="J60"/>
  <c i="1" r="W30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<sst xmlns="http://schemas.openxmlformats.org/spreadsheetml/2006/main">
  <si>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</si>
  <si>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</si>
  <si>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</si>
  <si>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</si>
  <si>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</si>
  <si>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{87a01eac-29eb-465b-9a7c-5520304ba021}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</si>
  <si>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</si>
  <si>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</si>
  <si>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</si>
  <si>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</si>
  <si>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</si>
  <si>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</si>
  <si>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</si>
  <si>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</si>
  <si>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240131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</si>
  <si>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</si>
  <si>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</si>
  <si>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Městká část Praha 5</t>
  </si>
  <si>
    <t>KSO:</t>
  </si>
  <si>
    <t/>
  </si>
  <si>
    <t>CC-CZ:</t>
  </si>
  <si>
    <t>Místo:</t>
  </si>
  <si>
    <t>Praha 5</t>
  </si>
  <si>
    <t>Datum:</t>
  </si>
  <si>
    <t>31. 1. 2024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</si>
  <si>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</si>
  <si>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</si>
  <si>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</si>
  <si>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</si>
  <si>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</si>
  <si>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</si>
  <si>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</si>
  <si>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</si>
  <si>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</si>
  <si>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</si>
  <si>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</si>
  <si>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</si>
  <si>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</si>
  <si>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</si>
  <si>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</si>
  <si>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</si>
  <si>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</si>
  <si>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</si>
  <si>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</si>
  <si>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</si>
  <si>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</si>
  <si>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</si>
  <si>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</si>
  <si>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</si>
  <si>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</si>
  <si>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</si>
  <si>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</si>
  <si>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</si>
  <si>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</si>
  <si>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</si>
  <si>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</si>
  <si>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</si>
  <si>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</si>
  <si>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</si>
  <si>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</si>
  <si>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</si>
  <si>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</si>
  <si>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</si>
  <si>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</si>
  <si>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</si>
  <si>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</si>
  <si>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</si>
  <si>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</si>
  <si>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</si>
  <si>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</si>
  <si>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</si>
  <si>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</si>
  <si>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</si>
  <si>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</si>
  <si>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</si>
  <si>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</si>
  <si>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240131 - 05</t>
  </si>
  <si>
    <t>Vrchlického 493/41, byt 103, 2a</t>
  </si>
  <si>
    <t>STA</t>
  </si>
  <si>
    <t>1</t>
  </si>
  <si>
    <t>{780a7472-d99f-4a59-a0da-88ec2568fdef}</t>
  </si>
  <si>
    <t>KRYCÍ LIST SOUPISU PRACÍ</t>
  </si>
  <si>
    <t>Objekt:</t>
  </si>
  <si>
    <t>240131 - 05 - Vrchlického 493/41, byt 103, 2a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</si>
  <si>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</si>
  <si>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</si>
  <si>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</si>
  <si>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</si>
  <si>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</si>
  <si>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</si>
  <si>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</si>
  <si>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</si>
  <si>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</si>
  <si>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</si>
  <si>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</si>
  <si>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</si>
  <si>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</si>
  <si>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</si>
  <si>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</si>
  <si>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</si>
  <si>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</si>
  <si>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</si>
  <si>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</si>
  <si>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</si>
  <si>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</si>
  <si>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</si>
  <si>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</si>
  <si>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</si>
  <si>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</si>
  <si>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</si>
  <si>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</si>
  <si>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</si>
  <si>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</si>
  <si>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</si>
  <si>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</si>
  <si>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</si>
  <si>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</si>
  <si>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</si>
  <si>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</si>
  <si>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</si>
  <si>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</si>
  <si>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</si>
  <si>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</si>
  <si>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</si>
  <si>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</si>
  <si>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</si>
  <si>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</si>
  <si>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</si>
  <si>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</si>
  <si>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</si>
  <si>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</si>
  <si>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</si>
  <si>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</si>
  <si>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</si>
  <si>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</si>
  <si>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</si>
  <si>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</si>
  <si>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Příčky z pórobetonových tvárnic hladkých na tenké maltové lože objemová hmotnost do 500 kg/m3, tloušťka příčky 100 mm</t>
  </si>
  <si>
    <t>m2</t>
  </si>
  <si>
    <t>CS ÚRS 2024 01</t>
  </si>
  <si>
    <t>4</t>
  </si>
  <si>
    <t>2</t>
  </si>
  <si>
    <t>1575910736</t>
  </si>
  <si>
    <t>Online PSC</t>
  </si>
  <si>
    <t>https://podminky.urs.cz/item/CS_URS_2024_01/342272225</t>
  </si>
  <si>
    <t>342291111</t>
  </si>
  <si>
    <t>Ukotvení příček polyuretanovou pěnou, tl. příčky do 100 mm</t>
  </si>
  <si>
    <t>m</t>
  </si>
  <si>
    <t>-1534173751</t>
  </si>
  <si>
    <t>https://podminky.urs.cz/item/CS_URS_2024_01/342291111</t>
  </si>
  <si>
    <t>342291121</t>
  </si>
  <si>
    <t>Ukotvení příček plochými kotvami, do konstrukce cihelné</t>
  </si>
  <si>
    <t>773055664</t>
  </si>
  <si>
    <t>https://podminky.urs.cz/item/CS_URS_2024_01/342291121</t>
  </si>
  <si>
    <t>346244352</t>
  </si>
  <si>
    <t>Obezdívka koupelnových van ploch rovných z přesných pórobetonových tvárnic, na tenké maltové lože, tl. 50 mm</t>
  </si>
  <si>
    <t>-927825954</t>
  </si>
  <si>
    <t>https://podminky.urs.cz/item/CS_URS_2024_01/346244352</t>
  </si>
  <si>
    <t>VV</t>
  </si>
  <si>
    <t>(0,7*2)*0,6+(1,6*2)*0,6</t>
  </si>
  <si>
    <t>6</t>
  </si>
  <si>
    <t>Úpravy povrchů, podlahy a osazování výplní</t>
  </si>
  <si>
    <t>5</t>
  </si>
  <si>
    <t>611131121</t>
  </si>
  <si>
    <t>Podkladní a spojovací vrstva vnitřních omítaných ploch penetrace disperzní nanášená ručně stropů</t>
  </si>
  <si>
    <t>1090598370</t>
  </si>
  <si>
    <t>https://podminky.urs.cz/item/CS_URS_2024_01/611131121</t>
  </si>
  <si>
    <t>49" oprava omítek stropů 100%</t>
  </si>
  <si>
    <t>611142001</t>
  </si>
  <si>
    <t>Pletivo vnitřních ploch v ploše nebo pruzích, na plném podkladu sklovláknité vtlačené do tmelu včetně tmelu stropů</t>
  </si>
  <si>
    <t>-787846147</t>
  </si>
  <si>
    <t>https://podminky.urs.cz/item/CS_URS_2024_01/611142001</t>
  </si>
  <si>
    <t>7</t>
  </si>
  <si>
    <t>611321131</t>
  </si>
  <si>
    <t>Vápenocementový štuk vnitřních ploch tloušťky do 3 mm vodorovných konstrukcí stropů rovných</t>
  </si>
  <si>
    <t>-1201496759</t>
  </si>
  <si>
    <t>https://podminky.urs.cz/item/CS_URS_2024_01/611321131</t>
  </si>
  <si>
    <t>8</t>
  </si>
  <si>
    <t>612135101</t>
  </si>
  <si>
    <t>Hrubá výplň rýh maltou jakékoli šířky rýhy ve stěnách</t>
  </si>
  <si>
    <t>-1939894068</t>
  </si>
  <si>
    <t>https://podminky.urs.cz/item/CS_URS_2024_01/612135101</t>
  </si>
  <si>
    <t>9</t>
  </si>
  <si>
    <t>612131121</t>
  </si>
  <si>
    <t>Podkladní a spojovací vrstva vnitřních omítaných ploch penetrace disperzní nanášená ručně stěn</t>
  </si>
  <si>
    <t>932758244</t>
  </si>
  <si>
    <t>https://podminky.urs.cz/item/CS_URS_2024_01/612131121</t>
  </si>
  <si>
    <t>133" oprava omítek stěn do 100%</t>
  </si>
  <si>
    <t>10</t>
  </si>
  <si>
    <t>612142001</t>
  </si>
  <si>
    <t>Pletivo vnitřních ploch v ploše nebo pruzích, na plném podkladu sklovláknité vtlačené do tmelu včetně tmelu stěn</t>
  </si>
  <si>
    <t>-988382196</t>
  </si>
  <si>
    <t>https://podminky.urs.cz/item/CS_URS_2024_01/612142001</t>
  </si>
  <si>
    <t>11</t>
  </si>
  <si>
    <t>612311131</t>
  </si>
  <si>
    <t>Vápenný štuk vnitřních ploch tloušťky do 3 mm svislých konstrukcí stěn</t>
  </si>
  <si>
    <t>-1476443617</t>
  </si>
  <si>
    <t>https://podminky.urs.cz/item/CS_URS_2024_01/612311131</t>
  </si>
  <si>
    <t>612321121</t>
  </si>
  <si>
    <t>Omítka vápenocementová vnitřních ploch nanášená ručně jednovrstvá, tloušťky do 10 mm hladká svislých konstrukcí stěn</t>
  </si>
  <si>
    <t>2012254554</t>
  </si>
  <si>
    <t>https://podminky.urs.cz/item/CS_URS_2024_01/612321121</t>
  </si>
  <si>
    <t>19,64" koupelna, WC</t>
  </si>
  <si>
    <t>Mezisoučet</t>
  </si>
  <si>
    <t>2,9" kuchyňská linka</t>
  </si>
  <si>
    <t>Součet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</si>
  <si>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</si>
  <si>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</si>
  <si>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</si>
  <si>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-1811872459</t>
  </si>
  <si>
    <t>https://podminky.urs.cz/item/CS_URS_2024_01/612321141</t>
  </si>
  <si>
    <t>14</t>
  </si>
  <si>
    <t>619991011</t>
  </si>
  <si>
    <t>Zakrytí vnitřních ploch před znečištěním fólií včetně pozdějšího odkrytí samostatných konstrukcí a prvků</t>
  </si>
  <si>
    <t>842829768</t>
  </si>
  <si>
    <t>https://podminky.urs.cz/item/CS_URS_2024_01/619991011</t>
  </si>
  <si>
    <t>15</t>
  </si>
  <si>
    <t>619995001</t>
  </si>
  <si>
    <t>Začištění omítek (s dodáním hmot) kolem oken, dveří, podlah, obkladů apod.</t>
  </si>
  <si>
    <t>783753217</t>
  </si>
  <si>
    <t>https://podminky.urs.cz/item/CS_URS_2024_01/619995001</t>
  </si>
  <si>
    <t>16</t>
  </si>
  <si>
    <t>632451111</t>
  </si>
  <si>
    <t>Potěr cementový samonivelační ze suchých směsí tloušťky přes 25 do 30 mm</t>
  </si>
  <si>
    <t>-235197240</t>
  </si>
  <si>
    <t>https://podminky.urs.cz/item/CS_URS_2024_01/632451111</t>
  </si>
  <si>
    <t>1,3" vyrovnání podlahy pod vanou</t>
  </si>
  <si>
    <t>Ostatní konstrukce a práce, bourání</t>
  </si>
  <si>
    <t>17</t>
  </si>
  <si>
    <t>949101111</t>
  </si>
  <si>
    <t>Lešení pomocné pracovní pro objekty pozemních staveb pro zatížení do 150 kg/m2, o výšce lešeňové podlahy do 1,9 m</t>
  </si>
  <si>
    <t>-1286935822</t>
  </si>
  <si>
    <t>https://podminky.urs.cz/item/CS_URS_2024_01/949101111</t>
  </si>
  <si>
    <t>18</t>
  </si>
  <si>
    <t>952901105</t>
  </si>
  <si>
    <t>Čištění budov při provádění oprav a udržovacích prací oken dvojitých nebo zdvojených omytím, plochy do do 0,6 m2</t>
  </si>
  <si>
    <t>-150469326</t>
  </si>
  <si>
    <t>https://podminky.urs.cz/item/CS_URS_2024_01/952901105</t>
  </si>
  <si>
    <t>19</t>
  </si>
  <si>
    <t>952901114</t>
  </si>
  <si>
    <t>Vyčištění budov nebo objektů před předáním do užívání budov bytové nebo občanské výstavby, světlé výšky podlaží přes 4 m</t>
  </si>
  <si>
    <t>-2080050626</t>
  </si>
  <si>
    <t>https://podminky.urs.cz/item/CS_URS_2024_01/952901114</t>
  </si>
  <si>
    <t>20</t>
  </si>
  <si>
    <t>952902031</t>
  </si>
  <si>
    <t>Čištění budov při provádění oprav a udržovacích prací podlah hladkých omytím</t>
  </si>
  <si>
    <t>1745840489</t>
  </si>
  <si>
    <t>https://podminky.urs.cz/item/CS_URS_2024_01/952902031</t>
  </si>
  <si>
    <t>962031132</t>
  </si>
  <si>
    <t>Bourání příček nebo přizdívek z cihel pálených plných nebo dutých, tl. do 100 mm</t>
  </si>
  <si>
    <t>1987720659</t>
  </si>
  <si>
    <t>https://podminky.urs.cz/item/CS_URS_2024_01/962031132</t>
  </si>
  <si>
    <t>22</t>
  </si>
  <si>
    <t>965046111</t>
  </si>
  <si>
    <t>Broušení stávajících betonových podlah úběr do 3 mm</t>
  </si>
  <si>
    <t>-802464848</t>
  </si>
  <si>
    <t>https://podminky.urs.cz/item/CS_URS_2024_01/965046111</t>
  </si>
  <si>
    <t>23</t>
  </si>
  <si>
    <t>974031121</t>
  </si>
  <si>
    <t>Vysekání rýh ve zdivu cihelném na maltu vápennou nebo vápenocementovou do hl. 30 mm a šířky do 30 mm</t>
  </si>
  <si>
    <t>1853835898</t>
  </si>
  <si>
    <t>https://podminky.urs.cz/item/CS_URS_2024_01/974031121</t>
  </si>
  <si>
    <t>24</t>
  </si>
  <si>
    <t>974031132</t>
  </si>
  <si>
    <t>Vysekání rýh ve zdivu cihelném na maltu vápennou nebo vápenocementovou do hl. 50 mm a šířky do 70 mm</t>
  </si>
  <si>
    <t>1868810310</t>
  </si>
  <si>
    <t>https://podminky.urs.cz/item/CS_URS_2024_01/974031132</t>
  </si>
  <si>
    <t>25</t>
  </si>
  <si>
    <t>977343111</t>
  </si>
  <si>
    <t>Frézování drážek pro vodiče ve stropech nebo klenbách z betonu, rozměru do 30x30 mm</t>
  </si>
  <si>
    <t>72785444</t>
  </si>
  <si>
    <t>https://podminky.urs.cz/item/CS_URS_2024_01/977343111</t>
  </si>
  <si>
    <t>26</t>
  </si>
  <si>
    <t>977343212</t>
  </si>
  <si>
    <t>Frézování drážek pro vodiče v podlahách z betonu, rozměru do 50x50 mm</t>
  </si>
  <si>
    <t>1316831661</t>
  </si>
  <si>
    <t>https://podminky.urs.cz/item/CS_URS_2024_01/977343212</t>
  </si>
  <si>
    <t>27</t>
  </si>
  <si>
    <t>978021191</t>
  </si>
  <si>
    <t>Otlučení cementových vnitřních ploch stěn, v rozsahu do 100 %</t>
  </si>
  <si>
    <t>168942067</t>
  </si>
  <si>
    <t>https://podminky.urs.cz/item/CS_URS_2024_01/978021191</t>
  </si>
  <si>
    <t>22,54" omítky pod keramický obklad</t>
  </si>
  <si>
    <t>28</t>
  </si>
  <si>
    <t>978023411</t>
  </si>
  <si>
    <t>Vyškrabání cementové malty ze spár zdiva cihelného mimo komínového</t>
  </si>
  <si>
    <t>-578374973</t>
  </si>
  <si>
    <t>https://podminky.urs.cz/item/CS_URS_2024_01/978023411</t>
  </si>
  <si>
    <t>29</t>
  </si>
  <si>
    <t>978035117</t>
  </si>
  <si>
    <t>Odstranění tenkovrstvých omítek nebo štuku tloušťky do 2 mm obroušením, rozsahu přes 50 do 100%</t>
  </si>
  <si>
    <t>1975075002</t>
  </si>
  <si>
    <t>https://podminky.urs.cz/item/CS_URS_2024_01/978035117</t>
  </si>
  <si>
    <t>997</t>
  </si>
  <si>
    <t>Přesun sutě</t>
  </si>
  <si>
    <t>30</t>
  </si>
  <si>
    <t>997002511</t>
  </si>
  <si>
    <t>Vodorovné přemístění suti a vybouraných hmot bez naložení, se složením a hrubým urovnáním na vzdálenost do 1 km</t>
  </si>
  <si>
    <t>t</t>
  </si>
  <si>
    <t>1206697895</t>
  </si>
  <si>
    <t>https://podminky.urs.cz/item/CS_URS_2024_01/997002511</t>
  </si>
  <si>
    <t>31</t>
  </si>
  <si>
    <t>997002519</t>
  </si>
  <si>
    <t>Vodorovné přemístění suti a vybouraných hmot bez naložení, se složením a hrubým urovnáním Příplatek k ceně za každý další započatý 1 km přes 1 km</t>
  </si>
  <si>
    <t>-2116218552</t>
  </si>
  <si>
    <t>https://podminky.urs.cz/item/CS_URS_2024_01/997002519</t>
  </si>
  <si>
    <t>6,608*20</t>
  </si>
  <si>
    <t>32</t>
  </si>
  <si>
    <t>997002611</t>
  </si>
  <si>
    <t>Nakládání suti a vybouraných hmot na dopravní prostředek pro vodorovné přemístění</t>
  </si>
  <si>
    <t>488217790</t>
  </si>
  <si>
    <t>https://podminky.urs.cz/item/CS_URS_2024_01/997002611</t>
  </si>
  <si>
    <t>33</t>
  </si>
  <si>
    <t>997013151</t>
  </si>
  <si>
    <t>Vnitrostaveništní doprava suti a vybouraných hmot vodorovně do 50 m s naložením s omezením mechanizace pro budovy a haly výšky do 6 m</t>
  </si>
  <si>
    <t>-1605684395</t>
  </si>
  <si>
    <t>https://podminky.urs.cz/item/CS_URS_2024_01/997013151</t>
  </si>
  <si>
    <t>34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</si>
  <si>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</si>
  <si>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</si>
  <si>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1796192883</t>
  </si>
  <si>
    <t>https://podminky.urs.cz/item/CS_URS_2024_01/997013219</t>
  </si>
  <si>
    <t>35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</si>
  <si>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</si>
  <si>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</si>
  <si>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1871575481</t>
  </si>
  <si>
    <t>https://podminky.urs.cz/item/CS_URS_2024_01/997013609</t>
  </si>
  <si>
    <t>36</t>
  </si>
  <si>
    <t>997013813</t>
  </si>
  <si>
    <t>Poplatek za uložení stavebního odpadu na skládce (skládkovné) z plastických hmot zatříděného do Katalogu odpadů pod kódem 17 02 03</t>
  </si>
  <si>
    <t>436197162</t>
  </si>
  <si>
    <t>https://podminky.urs.cz/item/CS_URS_2024_01/997013813</t>
  </si>
  <si>
    <t>998</t>
  </si>
  <si>
    <t>Přesun hmot</t>
  </si>
  <si>
    <t>37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</si>
  <si>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</si>
  <si>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</si>
  <si>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-1361036532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</si>
  <si>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</si>
  <si>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</si>
  <si>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</si>
  <si>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</si>
  <si>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</si>
  <si>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38</t>
  </si>
  <si>
    <t>711113117</t>
  </si>
  <si>
    <t>Izolace proti zemní vlhkosti natěradly a tmely za studena na ploše vodorovné V těsnicí stěrkou jednosložkovu na bázi cementu</t>
  </si>
  <si>
    <t>1603523615</t>
  </si>
  <si>
    <t>https://podminky.urs.cz/item/CS_URS_2024_01/711113117</t>
  </si>
  <si>
    <t>39</t>
  </si>
  <si>
    <t>711113127</t>
  </si>
  <si>
    <t>Izolace proti zemní vlhkosti natěradly a tmely za studena na ploše svislé S těsnicí stěrkou jednosložkovu na bázi cementu</t>
  </si>
  <si>
    <t>-894830099</t>
  </si>
  <si>
    <t>https://podminky.urs.cz/item/CS_URS_2024_01/711113127</t>
  </si>
  <si>
    <t>8,9+5,2*0,15" Izolace okolo vany (v. 2m), za umyvadlem (v. 1,5m) a sokl 15cm</t>
  </si>
  <si>
    <t>40</t>
  </si>
  <si>
    <t>711199101</t>
  </si>
  <si>
    <t>Provedení izolace proti zemní vlhkosti hydroizolační stěrkou doplňků vodotěsné těsnící pásky pro dilatační a styčné spáry</t>
  </si>
  <si>
    <t>-1473033352</t>
  </si>
  <si>
    <t>https://podminky.urs.cz/item/CS_URS_2024_01/711199101</t>
  </si>
  <si>
    <t>41</t>
  </si>
  <si>
    <t>M</t>
  </si>
  <si>
    <t>28355021</t>
  </si>
  <si>
    <t>páska pružná těsnící hydroizolační š do 100mm</t>
  </si>
  <si>
    <t>1794941053</t>
  </si>
  <si>
    <t>16,82*1,1</t>
  </si>
  <si>
    <t>42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</si>
  <si>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</si>
  <si>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</si>
  <si>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</si>
  <si>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-599845518</t>
  </si>
  <si>
    <t>https://podminky.urs.cz/item/CS_URS_2024_01/998711201</t>
  </si>
  <si>
    <t>721</t>
  </si>
  <si>
    <t>Zdravotechnika - vnitřní kanalizace</t>
  </si>
  <si>
    <t>43</t>
  </si>
  <si>
    <t>721174043</t>
  </si>
  <si>
    <t>Potrubí z trub polypropylenových připojovací DN 50</t>
  </si>
  <si>
    <t>-992913564</t>
  </si>
  <si>
    <t>https://podminky.urs.cz/item/CS_URS_2024_01/721174043</t>
  </si>
  <si>
    <t>44</t>
  </si>
  <si>
    <t>721174045</t>
  </si>
  <si>
    <t>Potrubí z trub polypropylenových připojovací DN 110</t>
  </si>
  <si>
    <t>1938742044</t>
  </si>
  <si>
    <t>https://podminky.urs.cz/item/CS_URS_2024_01/721174045</t>
  </si>
  <si>
    <t>45</t>
  </si>
  <si>
    <t>721194105</t>
  </si>
  <si>
    <t>Vyměření přípojek na potrubí vyvedení a upevnění odpadních výpustek DN 50</t>
  </si>
  <si>
    <t>kus</t>
  </si>
  <si>
    <t>1998278013</t>
  </si>
  <si>
    <t>https://podminky.urs.cz/item/CS_URS_2024_01/721194105</t>
  </si>
  <si>
    <t>46</t>
  </si>
  <si>
    <t>721229111</t>
  </si>
  <si>
    <t>Zápachové uzávěrky montáž zápachových uzávěrek ostatních typů do DN 50</t>
  </si>
  <si>
    <t>-408508434</t>
  </si>
  <si>
    <t>https://podminky.urs.cz/item/CS_URS_2024_01/721229111</t>
  </si>
  <si>
    <t>47</t>
  </si>
  <si>
    <t>55161830</t>
  </si>
  <si>
    <t>uzávěrka zápachová pro pračku a myčku podomítková DN 40/50 nerez</t>
  </si>
  <si>
    <t>-1850507238</t>
  </si>
  <si>
    <t>48</t>
  </si>
  <si>
    <t>721290111</t>
  </si>
  <si>
    <t>Zkouška těsnosti kanalizace v objektech vodou do DN 125</t>
  </si>
  <si>
    <t>-1594049449</t>
  </si>
  <si>
    <t>https://podminky.urs.cz/item/CS_URS_2024_01/721290111</t>
  </si>
  <si>
    <t>49</t>
  </si>
  <si>
    <t>998721201</t>
  </si>
  <si>
    <t>Přesun hmot pro vnitřní kanalizaci stanovený procentní sazbou (%) z ceny vodorovná dopravní vzdálenost do 50 m základní v objektech výšky do 6 m</t>
  </si>
  <si>
    <t>-1920578880</t>
  </si>
  <si>
    <t>https://podminky.urs.cz/item/CS_URS_2024_01/998721201</t>
  </si>
  <si>
    <t>722</t>
  </si>
  <si>
    <t>Zdravotechnika - vnitřní vodovod</t>
  </si>
  <si>
    <t>50</t>
  </si>
  <si>
    <t>722130802</t>
  </si>
  <si>
    <t>Demontáž stávajících rozvodů vody a kanalizace vč. likvidace</t>
  </si>
  <si>
    <t>sou</t>
  </si>
  <si>
    <t>1154810832</t>
  </si>
  <si>
    <t>51</t>
  </si>
  <si>
    <t>722176112</t>
  </si>
  <si>
    <t>Montáž potrubí z plastových trub svařovaných polyfuzně D přes 16 do 20 mm</t>
  </si>
  <si>
    <t>543161217</t>
  </si>
  <si>
    <t>koupelna, WC a kuchyňská linka</t>
  </si>
  <si>
    <t>52</t>
  </si>
  <si>
    <t>28615100</t>
  </si>
  <si>
    <t>trubka tlaková PPR řada PN 10 20x2,2x4000mm</t>
  </si>
  <si>
    <t>-690371580</t>
  </si>
  <si>
    <t>18*1,1</t>
  </si>
  <si>
    <t>53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</si>
  <si>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</si>
  <si>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</si>
  <si>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-1765792228</t>
  </si>
  <si>
    <t>54</t>
  </si>
  <si>
    <t>722220111</t>
  </si>
  <si>
    <t>Armatury s jedním závitem nástěnky pro výtokový ventil G 1/2"</t>
  </si>
  <si>
    <t>1904517676</t>
  </si>
  <si>
    <t>55</t>
  </si>
  <si>
    <t>722220121</t>
  </si>
  <si>
    <t>Armatury s jedním závitem nástěnky pro baterii G 1/2"</t>
  </si>
  <si>
    <t>pár</t>
  </si>
  <si>
    <t>542928712</t>
  </si>
  <si>
    <t>56</t>
  </si>
  <si>
    <t>722290234</t>
  </si>
  <si>
    <t>Zkoušky, proplach a desinfekce vodovodního potrubí proplach a desinfekce vodovodního potrubí do DN 80</t>
  </si>
  <si>
    <t>-1060141856</t>
  </si>
  <si>
    <t>57</t>
  </si>
  <si>
    <t>998722201</t>
  </si>
  <si>
    <t>Přesun hmot pro vnitřní vodovod stanovený procentní sazbou (%) z ceny vodorovná dopravní vzdálenost do 50 m základní v objektech výšky do 6 m</t>
  </si>
  <si>
    <t>1351225138</t>
  </si>
  <si>
    <t>https://podminky.urs.cz/item/CS_URS_2024_01/998722201</t>
  </si>
  <si>
    <t>723</t>
  </si>
  <si>
    <t>Zdravotechnika - vnitřní plynovod</t>
  </si>
  <si>
    <t>58</t>
  </si>
  <si>
    <t>723000001</t>
  </si>
  <si>
    <t>Dokumentace pro plynové zařízení včetně revize</t>
  </si>
  <si>
    <t>soub.</t>
  </si>
  <si>
    <t>1214386092</t>
  </si>
  <si>
    <t>59</t>
  </si>
  <si>
    <t>723190108</t>
  </si>
  <si>
    <t>Přípojky plynovodní ke spotřebičům z hadic nerezových vnější/vnitřní závit G 1/2" FM, délky 75 cm</t>
  </si>
  <si>
    <t>soubor</t>
  </si>
  <si>
    <t>-695425433</t>
  </si>
  <si>
    <t>https://podminky.urs.cz/item/CS_URS_2024_01/723190108</t>
  </si>
  <si>
    <t>60</t>
  </si>
  <si>
    <t>723230103</t>
  </si>
  <si>
    <t>Armatury se dvěma závity s protipožární armaturou PN 5 kulové uzávěry přímé závity vnitřní G 3/4" FF</t>
  </si>
  <si>
    <t>1862675446</t>
  </si>
  <si>
    <t>https://podminky.urs.cz/item/CS_URS_2024_01/723230103</t>
  </si>
  <si>
    <t>61</t>
  </si>
  <si>
    <t>725659102</t>
  </si>
  <si>
    <t>Otopná tělesa plynová montáž těles s odtahem obvodovou stěnou souosým</t>
  </si>
  <si>
    <t>1993229883</t>
  </si>
  <si>
    <t>https://podminky.urs.cz/item/CS_URS_2024_01/725659102</t>
  </si>
  <si>
    <t>62</t>
  </si>
  <si>
    <t>54141104</t>
  </si>
  <si>
    <t>topidlo plynové "vafky" standard 2,5kW</t>
  </si>
  <si>
    <t>-184438237</t>
  </si>
  <si>
    <t>63</t>
  </si>
  <si>
    <t>731200823</t>
  </si>
  <si>
    <t>Demontáž topidel na plyn nebo kapalná paliva výkon do 25 kW</t>
  </si>
  <si>
    <t>-598082458</t>
  </si>
  <si>
    <t>https://podminky.urs.cz/item/CS_URS_2024_01/731200823</t>
  </si>
  <si>
    <t>64</t>
  </si>
  <si>
    <t>998723201</t>
  </si>
  <si>
    <t>Přesun hmot pro vnitřní plynovod stanovený procentní sazbou (%) z ceny vodorovná dopravní vzdálenost do 50 m základní v objektech výšky do 6 m</t>
  </si>
  <si>
    <t>103785469</t>
  </si>
  <si>
    <t>https://podminky.urs.cz/item/CS_URS_2024_01/998723201</t>
  </si>
  <si>
    <t>725</t>
  </si>
  <si>
    <t>Zdravotechnika - zařizovací předměty</t>
  </si>
  <si>
    <t>65</t>
  </si>
  <si>
    <t>725110811</t>
  </si>
  <si>
    <t>Demontáž klozetů splachovacích s nádrží nebo tlakovým splachovačem</t>
  </si>
  <si>
    <t>-1810955201</t>
  </si>
  <si>
    <t>66</t>
  </si>
  <si>
    <t>725111132.GBT</t>
  </si>
  <si>
    <t>Splachovač nádržkový plastový Geberit AP112 nízkopoložený nebo vysokopoložený</t>
  </si>
  <si>
    <t>389863453</t>
  </si>
  <si>
    <t>67</t>
  </si>
  <si>
    <t>725112022</t>
  </si>
  <si>
    <t>Zařízení záchodů klozety keramické závěsné na nosné stěny s hlubokým splachováním odpad vodorovný</t>
  </si>
  <si>
    <t>1262575469</t>
  </si>
  <si>
    <t>https://podminky.urs.cz/item/CS_URS_2024_01/725112022</t>
  </si>
  <si>
    <t>68</t>
  </si>
  <si>
    <t>55166827</t>
  </si>
  <si>
    <t>sedátko záchodové plastové bílé</t>
  </si>
  <si>
    <t>-1956646860</t>
  </si>
  <si>
    <t>69</t>
  </si>
  <si>
    <t>725210821</t>
  </si>
  <si>
    <t>Demontáž umyvadel bez výtokových armatur umyvadel</t>
  </si>
  <si>
    <t>502739441</t>
  </si>
  <si>
    <t>70</t>
  </si>
  <si>
    <t>725211601</t>
  </si>
  <si>
    <t>Umyvadla keramická bílá bez výtokových armatur připevněná na stěnu šrouby bez sloupu nebo krytu na sifon, šířka umyvadla 500 mm</t>
  </si>
  <si>
    <t>-724513757</t>
  </si>
  <si>
    <t>https://podminky.urs.cz/item/CS_URS_2024_01/725211601</t>
  </si>
  <si>
    <t>71</t>
  </si>
  <si>
    <t>725220908</t>
  </si>
  <si>
    <t>Opravy van odmontování vany s odpojením přepadní soupravy</t>
  </si>
  <si>
    <t>297378940</t>
  </si>
  <si>
    <t>https://podminky.urs.cz/item/CS_URS_2024_01/725220908</t>
  </si>
  <si>
    <t>72</t>
  </si>
  <si>
    <t>725222169</t>
  </si>
  <si>
    <t>Vany bez výtokových armatur akrylátové se zápachovou uzávěrkou tvarované 1800x800 mm</t>
  </si>
  <si>
    <t>1489546348</t>
  </si>
  <si>
    <t>https://podminky.urs.cz/item/CS_URS_2024_01/725222169</t>
  </si>
  <si>
    <t>73</t>
  </si>
  <si>
    <t>725319111</t>
  </si>
  <si>
    <t>Dřezy bez výtokových armatur montáž dřezů ostatních typů</t>
  </si>
  <si>
    <t>1332542429</t>
  </si>
  <si>
    <t>74</t>
  </si>
  <si>
    <t>55231079</t>
  </si>
  <si>
    <t>dřez nerez s odkládací ploškou vestavný matný 580x500mm</t>
  </si>
  <si>
    <t>-34372181</t>
  </si>
  <si>
    <t>75</t>
  </si>
  <si>
    <t>725530823</t>
  </si>
  <si>
    <t>Demontáž elektrických zásobníkových ohřívačů vody tlakových od 50 do 200 l</t>
  </si>
  <si>
    <t>368364413</t>
  </si>
  <si>
    <t>https://podminky.urs.cz/item/CS_URS_2024_01/725530823</t>
  </si>
  <si>
    <t>76</t>
  </si>
  <si>
    <t>725532116</t>
  </si>
  <si>
    <t>Elektrické ohřívače zásobníkové beztlakové přepadové akumulační s pojistným ventilem závěsné svislé objem nádrže (příkon) 100 l (2,0 kW)</t>
  </si>
  <si>
    <t>-370595937</t>
  </si>
  <si>
    <t>https://podminky.urs.cz/item/CS_URS_2024_01/725532116</t>
  </si>
  <si>
    <t>77</t>
  </si>
  <si>
    <t>725662800</t>
  </si>
  <si>
    <t xml:space="preserve">Demontáž infrazářičů </t>
  </si>
  <si>
    <t>-289410803</t>
  </si>
  <si>
    <t>https://podminky.urs.cz/item/CS_URS_2024_01/725662800</t>
  </si>
  <si>
    <t>78</t>
  </si>
  <si>
    <t>725819202</t>
  </si>
  <si>
    <t>Ventily montáž ventilů ostatních typů nástěnných G 3/4"</t>
  </si>
  <si>
    <t>-294288945</t>
  </si>
  <si>
    <t>79</t>
  </si>
  <si>
    <t>55111982</t>
  </si>
  <si>
    <t>ventil rohový pračkový 3/4"</t>
  </si>
  <si>
    <t>1071211512</t>
  </si>
  <si>
    <t>80</t>
  </si>
  <si>
    <t>725820801</t>
  </si>
  <si>
    <t>Demontáž baterií nástěnných do G 3/4</t>
  </si>
  <si>
    <t>-2100530957</t>
  </si>
  <si>
    <t>https://podminky.urs.cz/item/CS_URS_2024_01/725820801</t>
  </si>
  <si>
    <t>81</t>
  </si>
  <si>
    <t>725829111</t>
  </si>
  <si>
    <t>Baterie dřezové montáž ostatních typů stojánkových G 1/2"</t>
  </si>
  <si>
    <t>-1761338011</t>
  </si>
  <si>
    <t>https://podminky.urs.cz/item/CS_URS_2024_01/725829111</t>
  </si>
  <si>
    <t>82</t>
  </si>
  <si>
    <t>55143181</t>
  </si>
  <si>
    <t>baterie dřezová páková stojánková do 1 otvoru s otáčivým ústím dl ramínka 265mm</t>
  </si>
  <si>
    <t>2053660034</t>
  </si>
  <si>
    <t>83</t>
  </si>
  <si>
    <t>725829131.1</t>
  </si>
  <si>
    <t>Baterie umyvadlové montáž ostatních typů stojánkových G 1/2"</t>
  </si>
  <si>
    <t>1158865456</t>
  </si>
  <si>
    <t>https://podminky.urs.cz/item/CS_URS_2024_01/725829131.1</t>
  </si>
  <si>
    <t>84</t>
  </si>
  <si>
    <t>55145686.1</t>
  </si>
  <si>
    <t>baterie umyvadlová stojánková páková</t>
  </si>
  <si>
    <t>-528345388</t>
  </si>
  <si>
    <t>85</t>
  </si>
  <si>
    <t>725839101</t>
  </si>
  <si>
    <t>Baterie vanové montáž ostatních typů nástěnných nebo stojánkových G 1/2"</t>
  </si>
  <si>
    <t>934068325</t>
  </si>
  <si>
    <t>https://podminky.urs.cz/item/CS_URS_2024_01/725839101</t>
  </si>
  <si>
    <t>86</t>
  </si>
  <si>
    <t>55144949</t>
  </si>
  <si>
    <t>baterie vanová/sprchová nástěnná páková 150mm chrom</t>
  </si>
  <si>
    <t>574255583</t>
  </si>
  <si>
    <t>87</t>
  </si>
  <si>
    <t>725840850</t>
  </si>
  <si>
    <t>Demontáž baterií sprchových diferenciálních do G 3/4 x 1</t>
  </si>
  <si>
    <t>-253941733</t>
  </si>
  <si>
    <t>88</t>
  </si>
  <si>
    <t>725869218</t>
  </si>
  <si>
    <t>Zápachové uzávěrky zařizovacích předmětů montáž zápachových uzávěrek dřezových dvoudílných U-sifonů</t>
  </si>
  <si>
    <t>-1504870315</t>
  </si>
  <si>
    <t>https://podminky.urs.cz/item/CS_URS_2024_01/725869218</t>
  </si>
  <si>
    <t>89</t>
  </si>
  <si>
    <t>55161117</t>
  </si>
  <si>
    <t>uzávěrka zápachová dřezová s přípojkou pro myčku a pračku DN 40</t>
  </si>
  <si>
    <t>-270288464</t>
  </si>
  <si>
    <t>90</t>
  </si>
  <si>
    <t>55161620</t>
  </si>
  <si>
    <t>uzávěrka zápachová pro vany sprchových koutů samočisticí s kulovým kloubem na odtoku DN 40/50 a přepadovou trubicí</t>
  </si>
  <si>
    <t>784459842</t>
  </si>
  <si>
    <t>91</t>
  </si>
  <si>
    <t>55161314</t>
  </si>
  <si>
    <t>uzávěrka zápachová umyvadlová s přípojkou pračky DN 40</t>
  </si>
  <si>
    <t>118035466</t>
  </si>
  <si>
    <t>92</t>
  </si>
  <si>
    <t>998725201</t>
  </si>
  <si>
    <t>Přesun hmot pro zařizovací předměty stanovený procentní sazbou (%) z ceny vodorovná dopravní vzdálenost do 50 m základní v objektech výšky do 6 m</t>
  </si>
  <si>
    <t>-1971186672</t>
  </si>
  <si>
    <t>https://podminky.urs.cz/item/CS_URS_2024_01/998725201</t>
  </si>
  <si>
    <t>726</t>
  </si>
  <si>
    <t>Zdravotechnika - předstěnové instalace</t>
  </si>
  <si>
    <t>93</t>
  </si>
  <si>
    <t>726111031.GBT</t>
  </si>
  <si>
    <t>Instalační předstěna Geberit Kombifix pro klozet s ovládáním zepředu v 1080 závěsný do masivní zděné kce</t>
  </si>
  <si>
    <t>-1471364822</t>
  </si>
  <si>
    <t>94</t>
  </si>
  <si>
    <t>998726211</t>
  </si>
  <si>
    <t>Přesun hmot pro instalační prefabrikáty stanovený procentní sazbou (%) z ceny vodorovná dopravní vzdálenost do 50 m základní v objektech výšky do 6 m</t>
  </si>
  <si>
    <t>1552030995</t>
  </si>
  <si>
    <t>https://podminky.urs.cz/item/CS_URS_2024_01/998726211</t>
  </si>
  <si>
    <t>732</t>
  </si>
  <si>
    <t>Ústřední vytápění - strojovny</t>
  </si>
  <si>
    <t>95</t>
  </si>
  <si>
    <t>732294331</t>
  </si>
  <si>
    <t>Dod + mont. elektrický topný radiátor (žebřík) š.450, v.1320 s topným tělesem o výkonu 400W</t>
  </si>
  <si>
    <t>-792898150</t>
  </si>
  <si>
    <t>https://podminky.urs.cz/item/CS_URS_2024_01/732294331</t>
  </si>
  <si>
    <t>96</t>
  </si>
  <si>
    <t>998732201</t>
  </si>
  <si>
    <t>Přesun hmot pro strojovny stanovený procentní sazbou (%) z ceny vodorovná dopravní vzdálenost do 50 m základní v objektech výšky do 6 m</t>
  </si>
  <si>
    <t>-1471952433</t>
  </si>
  <si>
    <t>https://podminky.urs.cz/item/CS_URS_2024_01/998732201</t>
  </si>
  <si>
    <t>741</t>
  </si>
  <si>
    <t>Elektroinstalace - silnoproud</t>
  </si>
  <si>
    <t>97</t>
  </si>
  <si>
    <t>741000001</t>
  </si>
  <si>
    <t>Dod + mont sklokeramické varné desky (dvě plotýnky)</t>
  </si>
  <si>
    <t>-1403459964</t>
  </si>
  <si>
    <t>98</t>
  </si>
  <si>
    <t>741000002</t>
  </si>
  <si>
    <t>Dod + mont vestavěné trouby</t>
  </si>
  <si>
    <t>1436765246</t>
  </si>
  <si>
    <t>99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</si>
  <si>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</si>
  <si>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</si>
  <si>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-272198703</t>
  </si>
  <si>
    <t>100</t>
  </si>
  <si>
    <t>34571465</t>
  </si>
  <si>
    <t>krabice do dutých stěn PVC přístrojová kruhová D 70mm hluboká</t>
  </si>
  <si>
    <t>872954161</t>
  </si>
  <si>
    <t>101</t>
  </si>
  <si>
    <t>741122015</t>
  </si>
  <si>
    <t>Montáž kabelů měděných bez ukončení uložených pod omítku plných kulatých (např. CYKY), počtu a průřezu žil 3x1,5 mm2</t>
  </si>
  <si>
    <t>1251553595</t>
  </si>
  <si>
    <t>montáž kabelů světelných okruhů</t>
  </si>
  <si>
    <t>102</t>
  </si>
  <si>
    <t>34111030</t>
  </si>
  <si>
    <t>kabel instalační jádro Cu plné izolace PVC plášť PVC 450/750V (CYKY) 3x1,5mm2</t>
  </si>
  <si>
    <t>-471133052</t>
  </si>
  <si>
    <t>dodávka kabelů světelného okruhu</t>
  </si>
  <si>
    <t>60*1,2</t>
  </si>
  <si>
    <t>103</t>
  </si>
  <si>
    <t>741122016</t>
  </si>
  <si>
    <t>Montáž kabelů měděných bez ukončení uložených pod omítku plných kulatých (např. CYKY), počtu a průřezu žil 3x2,5 až 6 mm2</t>
  </si>
  <si>
    <t>-1596218594</t>
  </si>
  <si>
    <t>montáž kabelů zásuvkových okruhů</t>
  </si>
  <si>
    <t>104</t>
  </si>
  <si>
    <t>34111036</t>
  </si>
  <si>
    <t>kabel instalační jádro Cu plné izolace PVC plášť PVC 450/750V (CYKY) 3x2,5mm2</t>
  </si>
  <si>
    <t>-1770272798</t>
  </si>
  <si>
    <t>dodávka kabelů zásuvkových okruhů a přímotopu</t>
  </si>
  <si>
    <t>70*1,2</t>
  </si>
  <si>
    <t>105</t>
  </si>
  <si>
    <t>741122031</t>
  </si>
  <si>
    <t>Montáž kabelů měděných bez ukončení uložených pod omítku plných kulatých (např. CYKY), počtu a průřezu žil 5x1,5 až 2,5 mm2</t>
  </si>
  <si>
    <t>-387266416</t>
  </si>
  <si>
    <t>106</t>
  </si>
  <si>
    <t>34111094</t>
  </si>
  <si>
    <t>kabel instalační jádro Cu plné izolace PVC plášť PVC 450/750V (CYKY) 5x2,5mm2</t>
  </si>
  <si>
    <t>2109635613</t>
  </si>
  <si>
    <t>14*1,2 "Přepočtené koeficientem množství</t>
  </si>
  <si>
    <t>107</t>
  </si>
  <si>
    <t>741125811</t>
  </si>
  <si>
    <t>Demontáž a likvidace zásuvek, spínačů.</t>
  </si>
  <si>
    <t>-194958482</t>
  </si>
  <si>
    <t>https://podminky.urs.cz/item/CS_URS_2024_01/741125811</t>
  </si>
  <si>
    <t>108</t>
  </si>
  <si>
    <t>741136201</t>
  </si>
  <si>
    <t>Propojení kabelů nebo vodičů odbočnicí litinovou kabelů nebo vodičů celoplastových počtu a průřezu žil do 1x120, 2x50, 3x16 mm2</t>
  </si>
  <si>
    <t>-1013316224</t>
  </si>
  <si>
    <t>https://podminky.urs.cz/item/CS_URS_2024_01/741136201</t>
  </si>
  <si>
    <t>109</t>
  </si>
  <si>
    <t>741210001</t>
  </si>
  <si>
    <t>Montáž rozvodnic oceloplechových nebo plastových bez zapojení vodičů běžných, hmotnosti do 20 kg</t>
  </si>
  <si>
    <t>1128356981</t>
  </si>
  <si>
    <t>110</t>
  </si>
  <si>
    <t>35717504</t>
  </si>
  <si>
    <t>Rozvaděč elektro, včetně jističů a přepěťové ochrany</t>
  </si>
  <si>
    <t>1246650780</t>
  </si>
  <si>
    <t>111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</si>
  <si>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</si>
  <si>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</si>
  <si>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-1069113155</t>
  </si>
  <si>
    <t>112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</si>
  <si>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</si>
  <si>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</si>
  <si>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151659804</t>
  </si>
  <si>
    <t>113</t>
  </si>
  <si>
    <t>741370002</t>
  </si>
  <si>
    <t>Montáž svítidel žárovkových se zapojením vodičů bytových nebo společenských místností stropních přisazených 1 zdroj se sklem</t>
  </si>
  <si>
    <t>-1041740802</t>
  </si>
  <si>
    <t>114</t>
  </si>
  <si>
    <t>DAM.02785</t>
  </si>
  <si>
    <t>Plafoniera SOLA LED 24W 2208lm 4000K IP44 160° bílá</t>
  </si>
  <si>
    <t>-1386663337</t>
  </si>
  <si>
    <t>115</t>
  </si>
  <si>
    <t>741810001</t>
  </si>
  <si>
    <t>Zkoušky a prohlídky elektrických rozvodů a zařízení celková prohlídka a vyhotovení revizní zprávy pro objem montážních prací do 100 tis. Kč</t>
  </si>
  <si>
    <t>-1233059822</t>
  </si>
  <si>
    <t>116</t>
  </si>
  <si>
    <t>998741201</t>
  </si>
  <si>
    <t>Přesun hmot pro silnoproud stanovený procentní sazbou (%) z ceny vodorovná dopravní vzdálenost do 50 m základní v objektech výšky do 6 m</t>
  </si>
  <si>
    <t>269639404</t>
  </si>
  <si>
    <t>https://podminky.urs.cz/item/CS_URS_2024_01/998741201</t>
  </si>
  <si>
    <t>742</t>
  </si>
  <si>
    <t>Elektroinstalace - slaboproud</t>
  </si>
  <si>
    <t>117</t>
  </si>
  <si>
    <t>742121001</t>
  </si>
  <si>
    <t>Montáž kabelů sdělovacích pro vnitřní rozvody počtu žil do 15</t>
  </si>
  <si>
    <t>-591657429</t>
  </si>
  <si>
    <t>118</t>
  </si>
  <si>
    <t>34121122</t>
  </si>
  <si>
    <t>kabel sdělovací jádro Cu plné izolace PVC plášť PVC 100V (SYKY) 5x2x0,5mm2</t>
  </si>
  <si>
    <t>171491573</t>
  </si>
  <si>
    <t>40*1,2 "Přepočtené koeficientem množství</t>
  </si>
  <si>
    <t>119</t>
  </si>
  <si>
    <t>742210121</t>
  </si>
  <si>
    <t>Montáž hlásiče automatického bodového</t>
  </si>
  <si>
    <t>-815028619</t>
  </si>
  <si>
    <t>120</t>
  </si>
  <si>
    <t>40483010</t>
  </si>
  <si>
    <t>detektor kouře a teploty kombinovaný bezdrátový</t>
  </si>
  <si>
    <t>-1901129348</t>
  </si>
  <si>
    <t>121</t>
  </si>
  <si>
    <t>742420121</t>
  </si>
  <si>
    <t>Montáž společné televizní antény televizní zásuvky koncové nebo průběžné</t>
  </si>
  <si>
    <t>1733935734</t>
  </si>
  <si>
    <t>122</t>
  </si>
  <si>
    <t>998742201</t>
  </si>
  <si>
    <t>Přesun hmot pro slaboproud stanovený procentní sazbou (%) z ceny vodorovná dopravní vzdálenost do 50 m základní v objektech výšky do 6 m</t>
  </si>
  <si>
    <t>-826523073</t>
  </si>
  <si>
    <t>https://podminky.urs.cz/item/CS_URS_2024_01/998742201</t>
  </si>
  <si>
    <t>751</t>
  </si>
  <si>
    <t>Vzduchotechnika</t>
  </si>
  <si>
    <t>123</t>
  </si>
  <si>
    <t>751377011</t>
  </si>
  <si>
    <t>Montáž odsávacích stropů, zákrytů odsávacího zákrytu (digestoř) bytového vestavěného</t>
  </si>
  <si>
    <t>-1402319773</t>
  </si>
  <si>
    <t>124</t>
  </si>
  <si>
    <t>42958001</t>
  </si>
  <si>
    <t>odsavač par vestavěný recirkulační (digestoř) nerez, max. výkon 220 m3/hod</t>
  </si>
  <si>
    <t>492241314</t>
  </si>
  <si>
    <t>125</t>
  </si>
  <si>
    <t>998751201</t>
  </si>
  <si>
    <t>Přesun hmot pro vzduchotechniku stanovený procentní sazbou (%) z ceny vodorovná dopravní vzdálenost do 50 m základní v objektech výšky do 12 m</t>
  </si>
  <si>
    <t>199067006</t>
  </si>
  <si>
    <t>https://podminky.urs.cz/item/CS_URS_2024_01/998751201</t>
  </si>
  <si>
    <t>766</t>
  </si>
  <si>
    <t>Konstrukce truhlářské</t>
  </si>
  <si>
    <t>126</t>
  </si>
  <si>
    <t>766231821</t>
  </si>
  <si>
    <t>Demontáž garnýží.</t>
  </si>
  <si>
    <t>-1399915200</t>
  </si>
  <si>
    <t>https://podminky.urs.cz/item/CS_URS_2024_01/766231821</t>
  </si>
  <si>
    <t>127</t>
  </si>
  <si>
    <t>766491851</t>
  </si>
  <si>
    <t>Demontáž ostatních truhlářských konstrukcí prahů dveří jednokřídlových</t>
  </si>
  <si>
    <t>1449492112</t>
  </si>
  <si>
    <t>https://podminky.urs.cz/item/CS_URS_2024_01/766491851</t>
  </si>
  <si>
    <t>128</t>
  </si>
  <si>
    <t>766621921</t>
  </si>
  <si>
    <t>Oprava oken dřevěných jednoduchých s otevíravými křídly zatmelením</t>
  </si>
  <si>
    <t>-1421928927</t>
  </si>
  <si>
    <t>https://podminky.urs.cz/item/CS_URS_2024_01/766621921</t>
  </si>
  <si>
    <t>(3,35*4)*1,1" renovace oken</t>
  </si>
  <si>
    <t>129</t>
  </si>
  <si>
    <t>766622861</t>
  </si>
  <si>
    <t>Demontáž okenních konstrukcí k opětovnému použití vyvěšení křídel dřevěných nebo plastových okenních, plochy otvoru do 1,5 m2</t>
  </si>
  <si>
    <t>535467782</t>
  </si>
  <si>
    <t>https://podminky.urs.cz/item/CS_URS_2024_01/766622861</t>
  </si>
  <si>
    <t>130</t>
  </si>
  <si>
    <t>766660001</t>
  </si>
  <si>
    <t>Montáž dveřních křídel dřevěných nebo plastových otevíravých do ocelové zárubně povrchově upravených jednokřídlových, šířky do 800 mm</t>
  </si>
  <si>
    <t>-318022203</t>
  </si>
  <si>
    <t>131</t>
  </si>
  <si>
    <t>766660101</t>
  </si>
  <si>
    <t>Montáž dveřních křídel dřevěných nebo plastových otevíravých do dřevěné rámové zárubně povrchově upravených jednokřídlových, šířky do 800 mm</t>
  </si>
  <si>
    <t>-1878854188</t>
  </si>
  <si>
    <t>https://podminky.urs.cz/item/CS_URS_2024_01/766660101</t>
  </si>
  <si>
    <t>132</t>
  </si>
  <si>
    <t>766660102</t>
  </si>
  <si>
    <t>Montáž dveřních křídel dřevěných nebo plastových otevíravých do dřevěné rámové zárubně povrchově upravených jednokřídlových, šířky přes 800 mm</t>
  </si>
  <si>
    <t>1829991547</t>
  </si>
  <si>
    <t>https://podminky.urs.cz/item/CS_URS_2024_01/766660102</t>
  </si>
  <si>
    <t>133</t>
  </si>
  <si>
    <t>766660111</t>
  </si>
  <si>
    <t>Montáž dveřních křídel dřevěných nebo plastových otevíravých do dřevěné rámové zárubně povrchově upravených dvoukřídlových, šířky do 1450 mm</t>
  </si>
  <si>
    <t>1125969217</t>
  </si>
  <si>
    <t>https://podminky.urs.cz/item/CS_URS_2024_01/766660111</t>
  </si>
  <si>
    <t>134</t>
  </si>
  <si>
    <t>766660723</t>
  </si>
  <si>
    <t>Montáž dveřních doplňků dveřního kování interiérového lůžka protiplechu</t>
  </si>
  <si>
    <t>-1182688354</t>
  </si>
  <si>
    <t>135</t>
  </si>
  <si>
    <t>766661912</t>
  </si>
  <si>
    <t>Oprava dveřních křídel s opravou kování</t>
  </si>
  <si>
    <t>1354073781</t>
  </si>
  <si>
    <t>https://podminky.urs.cz/item/CS_URS_2024_01/766661912</t>
  </si>
  <si>
    <t>12,96*1,5+4,76*1,7" renovace dveřních křídel</t>
  </si>
  <si>
    <t>136</t>
  </si>
  <si>
    <t>766691510</t>
  </si>
  <si>
    <t>Montáž ostatních truhlářských konstrukcí těsnění oken a balkónových dveří ve styku křídel s okenním rámem polyuretanovou páskou</t>
  </si>
  <si>
    <t>-1510031900</t>
  </si>
  <si>
    <t>https://podminky.urs.cz/item/CS_URS_2024_01/766691510</t>
  </si>
  <si>
    <t>137</t>
  </si>
  <si>
    <t>59071110</t>
  </si>
  <si>
    <t>páska okenní těsnící PUR jednostranně lepící impregnovaná 1,5-3x10mm</t>
  </si>
  <si>
    <t>-444518975</t>
  </si>
  <si>
    <t>138</t>
  </si>
  <si>
    <t>766691811</t>
  </si>
  <si>
    <t>Demontáž parapetních desek šířky do 300 mm</t>
  </si>
  <si>
    <t>-577003948</t>
  </si>
  <si>
    <t>https://podminky.urs.cz/item/CS_URS_2024_01/766691811</t>
  </si>
  <si>
    <t>139</t>
  </si>
  <si>
    <t>766691914</t>
  </si>
  <si>
    <t>Ostatní práce vyvěšení nebo zavěšení křídel dřevěných dveřních, plochy do 2 m2</t>
  </si>
  <si>
    <t>-963358648</t>
  </si>
  <si>
    <t>https://podminky.urs.cz/item/CS_URS_2024_01/766691914</t>
  </si>
  <si>
    <t>140</t>
  </si>
  <si>
    <t>766692112</t>
  </si>
  <si>
    <t>Montáž ostatních truhlářských konstrukcí záclonových krytů povrchově upravených bez olištování, délky přes 1750 do 2700 mm</t>
  </si>
  <si>
    <t>679924859</t>
  </si>
  <si>
    <t>141</t>
  </si>
  <si>
    <t>RMAT0007</t>
  </si>
  <si>
    <t>dodávka gárnyže</t>
  </si>
  <si>
    <t>ks</t>
  </si>
  <si>
    <t>897780318</t>
  </si>
  <si>
    <t>142</t>
  </si>
  <si>
    <t>766694116</t>
  </si>
  <si>
    <t>Montáž ostatních truhlářských konstrukcí parapetních desek dřevěných nebo plastových šířky do 300 mm</t>
  </si>
  <si>
    <t>-796954242</t>
  </si>
  <si>
    <t>https://podminky.urs.cz/item/CS_URS_2024_01/766694116</t>
  </si>
  <si>
    <t>143</t>
  </si>
  <si>
    <t>60794102</t>
  </si>
  <si>
    <t>parapet dřevotřískový vnitřní povrch laminátový š 260mm</t>
  </si>
  <si>
    <t>-2124982169</t>
  </si>
  <si>
    <t>144</t>
  </si>
  <si>
    <t>766695212</t>
  </si>
  <si>
    <t>Montáž ostatních truhlářských konstrukcí prahů dveří jednokřídlových, šířky do 100 mm</t>
  </si>
  <si>
    <t>744215367</t>
  </si>
  <si>
    <t>145</t>
  </si>
  <si>
    <t>61187136</t>
  </si>
  <si>
    <t>práh dveřní dřevěný dubový tl 20mm dl 720mm š 100mm</t>
  </si>
  <si>
    <t>-1838568893</t>
  </si>
  <si>
    <t>146</t>
  </si>
  <si>
    <t>61187161</t>
  </si>
  <si>
    <t>práh dveřní dřevěný dubový tl 20mm dl 820mm š 150mm</t>
  </si>
  <si>
    <t>-246583646</t>
  </si>
  <si>
    <t>147</t>
  </si>
  <si>
    <t>766811112.1</t>
  </si>
  <si>
    <t>Montáž kuchyňských linek do 2400 mm, včetně pracovní desky a seřízení</t>
  </si>
  <si>
    <t>580922587</t>
  </si>
  <si>
    <t>148</t>
  </si>
  <si>
    <t>766811222</t>
  </si>
  <si>
    <t>Montáž kuchyňských linek pracovní desky Příplatek k ceně za usazení varné desky (včetně silikonu)</t>
  </si>
  <si>
    <t>-1727335335</t>
  </si>
  <si>
    <t>https://podminky.urs.cz/item/CS_URS_2024_01/766811222</t>
  </si>
  <si>
    <t>149</t>
  </si>
  <si>
    <t>766811223</t>
  </si>
  <si>
    <t>Montáž kuchyňských linek pracovní desky Příplatek k ceně za usazení dřezu (včetně silikonu)</t>
  </si>
  <si>
    <t>-1002692265</t>
  </si>
  <si>
    <t>https://podminky.urs.cz/item/CS_URS_2024_01/766811223</t>
  </si>
  <si>
    <t>150</t>
  </si>
  <si>
    <t>RMAT0005</t>
  </si>
  <si>
    <t>linka kuchyňská atypická 2400 mm (tichý zavírací systém) včetně pracovní desky</t>
  </si>
  <si>
    <t>2102878816</t>
  </si>
  <si>
    <t>151</t>
  </si>
  <si>
    <t>766812840</t>
  </si>
  <si>
    <t>Demontáž kuchyňských linek dřevěných nebo kovových včetně skříněk uchycených na stěně, délky přes 1800 do 2100 mm</t>
  </si>
  <si>
    <t>1862251665</t>
  </si>
  <si>
    <t>https://podminky.urs.cz/item/CS_URS_2024_01/766812840</t>
  </si>
  <si>
    <t>152</t>
  </si>
  <si>
    <t>766821112</t>
  </si>
  <si>
    <t>Montáž nábytku vestavěného korpusu skříně policové dvoukřídlové</t>
  </si>
  <si>
    <t>763339611</t>
  </si>
  <si>
    <t>153</t>
  </si>
  <si>
    <t>RMAT0006</t>
  </si>
  <si>
    <t>skříňka zrcadlová , dveře L/P DEEP 600x15x56 cm bílá s osvětlením</t>
  </si>
  <si>
    <t>416719598</t>
  </si>
  <si>
    <t>154</t>
  </si>
  <si>
    <t>998766201</t>
  </si>
  <si>
    <t>Přesun hmot pro konstrukce truhlářské stanovený procentní sazbou (%) z ceny vodorovná dopravní vzdálenost do 50 m základní v objektech výšky do 6 m</t>
  </si>
  <si>
    <t>-485739680</t>
  </si>
  <si>
    <t>https://podminky.urs.cz/item/CS_URS_2024_01/998766201</t>
  </si>
  <si>
    <t>767</t>
  </si>
  <si>
    <t>Konstrukce zámečnické</t>
  </si>
  <si>
    <t>155</t>
  </si>
  <si>
    <t>767612915</t>
  </si>
  <si>
    <t>Oprava a údržba oken seřízení dřevěného okna (křídla)</t>
  </si>
  <si>
    <t>-924146828</t>
  </si>
  <si>
    <t>https://podminky.urs.cz/item/CS_URS_2024_01/767612915</t>
  </si>
  <si>
    <t>156</t>
  </si>
  <si>
    <t>998767201</t>
  </si>
  <si>
    <t>Přesun hmot pro zámečnické konstrukce stanovený procentní sazbou (%) z ceny vodorovná dopravní vzdálenost do 50 m základní v objektech výšky do 6 m</t>
  </si>
  <si>
    <t>248288189</t>
  </si>
  <si>
    <t>https://podminky.urs.cz/item/CS_URS_2024_01/998767201</t>
  </si>
  <si>
    <t>771</t>
  </si>
  <si>
    <t>Podlahy z dlaždic</t>
  </si>
  <si>
    <t>157</t>
  </si>
  <si>
    <t>771121011</t>
  </si>
  <si>
    <t>Příprava podkladu před provedením dlažby nátěr penetrační na podlahu</t>
  </si>
  <si>
    <t>172519030</t>
  </si>
  <si>
    <t>3,3" dlažba v koupelně a WC</t>
  </si>
  <si>
    <t>7,415" dlažba v hodbě</t>
  </si>
  <si>
    <t>158</t>
  </si>
  <si>
    <t>771151013</t>
  </si>
  <si>
    <t>Příprava podkladu před provedením dlažby samonivelační stěrka min.pevnosti 20 MPa, tloušťky přes 5 do 8 mm</t>
  </si>
  <si>
    <t>1479239631</t>
  </si>
  <si>
    <t>https://podminky.urs.cz/item/CS_URS_2024_01/771151013</t>
  </si>
  <si>
    <t>159</t>
  </si>
  <si>
    <t>771471810</t>
  </si>
  <si>
    <t>Demontáž soklíků z dlaždic keramických kladených do malty rovných</t>
  </si>
  <si>
    <t>-1995074756</t>
  </si>
  <si>
    <t>https://podminky.urs.cz/item/CS_URS_2024_01/771471810</t>
  </si>
  <si>
    <t>160</t>
  </si>
  <si>
    <t>771474113</t>
  </si>
  <si>
    <t>Montáž soklů z dlaždic keramických lepených cementovým flexibilním lepidlem rovných, výšky přes 90 do 120 mm</t>
  </si>
  <si>
    <t>-210445134</t>
  </si>
  <si>
    <t>https://podminky.urs.cz/item/CS_URS_2024_01/771474113</t>
  </si>
  <si>
    <t>161</t>
  </si>
  <si>
    <t>59761187</t>
  </si>
  <si>
    <t>sokl keramický mrazuvzdorný povrch hladký/lapovaný tl do 10mm výšky přes 90 do 120mm</t>
  </si>
  <si>
    <t>-237792891</t>
  </si>
  <si>
    <t>8,67*1,1 'Přepočtené koeficientem množství</t>
  </si>
  <si>
    <t>162</t>
  </si>
  <si>
    <t>771573810</t>
  </si>
  <si>
    <t>Demontáž podlah z dlaždic keramických lepených</t>
  </si>
  <si>
    <t>-1774580467</t>
  </si>
  <si>
    <t>163</t>
  </si>
  <si>
    <t>771574113</t>
  </si>
  <si>
    <t>Montáž podlah z dlaždic keramických lepených cementovým flexibilním lepidlem hladkých, tloušťky do 10 mm přes 12 do 19 ks/m2</t>
  </si>
  <si>
    <t>-605203347</t>
  </si>
  <si>
    <t>164</t>
  </si>
  <si>
    <t>LSS.TR735007</t>
  </si>
  <si>
    <t>dlaždice slinutá TAURUS COLOR tmavě šedá 298x298x9mm</t>
  </si>
  <si>
    <t>-153750809</t>
  </si>
  <si>
    <t>10,715*1,1" materiál plocha</t>
  </si>
  <si>
    <t>165</t>
  </si>
  <si>
    <t>771577151</t>
  </si>
  <si>
    <t>Montáž podlah z dlaždic keramických kladených do malty Příplatek k cenám za plochu do 5 m2 jednotlivě</t>
  </si>
  <si>
    <t>-1141372892</t>
  </si>
  <si>
    <t>166</t>
  </si>
  <si>
    <t>771577152</t>
  </si>
  <si>
    <t>Montáž podlah z dlaždic keramických kladených do malty Příplatek k cenám za podlahy v omezeném prostoru</t>
  </si>
  <si>
    <t>-683449099</t>
  </si>
  <si>
    <t>167</t>
  </si>
  <si>
    <t>771591115</t>
  </si>
  <si>
    <t>Podlahy - dokončovací práce spárování silikonem</t>
  </si>
  <si>
    <t>-1703367447</t>
  </si>
  <si>
    <t>https://podminky.urs.cz/item/CS_URS_2024_01/771591115</t>
  </si>
  <si>
    <t>168</t>
  </si>
  <si>
    <t>771592011</t>
  </si>
  <si>
    <t>Čištění vnitřních ploch po položení dlažby podlah nebo schodišť chemickými prostředky</t>
  </si>
  <si>
    <t>-1194060179</t>
  </si>
  <si>
    <t>https://podminky.urs.cz/item/CS_URS_2024_01/771592011</t>
  </si>
  <si>
    <t>169</t>
  </si>
  <si>
    <t>998771201</t>
  </si>
  <si>
    <t>Přesun hmot pro podlahy z dlaždic stanovený procentní sazbou (%) z ceny vodorovná dopravní vzdálenost do 50 m základní v objektech výšky do 6 m</t>
  </si>
  <si>
    <t>1804450721</t>
  </si>
  <si>
    <t>https://podminky.urs.cz/item/CS_URS_2024_01/998771201</t>
  </si>
  <si>
    <t>775</t>
  </si>
  <si>
    <t>Podlahy skládané</t>
  </si>
  <si>
    <t>170</t>
  </si>
  <si>
    <t>775411810</t>
  </si>
  <si>
    <t>Demontáž soklíků nebo lišt dřevěných do suti přibíjených</t>
  </si>
  <si>
    <t>607788205</t>
  </si>
  <si>
    <t>https://podminky.urs.cz/item/CS_URS_2024_01/775411810</t>
  </si>
  <si>
    <t>171</t>
  </si>
  <si>
    <t>775413320</t>
  </si>
  <si>
    <t>Montáž podlahového soklíku nebo lišty obvodové (soklové) dřevěné bez základního nátěru soklíku ze dřeva tvrdého nebo měkkého, v přírodní barvě připevněného vruty, s přetmelením</t>
  </si>
  <si>
    <t>-725477162</t>
  </si>
  <si>
    <t>https://podminky.urs.cz/item/CS_URS_2024_01/775413320</t>
  </si>
  <si>
    <t>172</t>
  </si>
  <si>
    <t>61418155</t>
  </si>
  <si>
    <t>lišta soklová dřevěná š 15.0 mm, h 60.0 mm</t>
  </si>
  <si>
    <t>1053043155</t>
  </si>
  <si>
    <t>33,9*1,08 'Přepočtené koeficientem množství</t>
  </si>
  <si>
    <t>173</t>
  </si>
  <si>
    <t>775591905</t>
  </si>
  <si>
    <t>Ostatní práce při opravách dřevěných podlah tmelení celoplošné, podlah vlysových, parketových</t>
  </si>
  <si>
    <t>1886792699</t>
  </si>
  <si>
    <t>https://podminky.urs.cz/item/CS_URS_2024_01/775591905</t>
  </si>
  <si>
    <t>174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</si>
  <si>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</si>
  <si>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</si>
  <si>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-2011676258</t>
  </si>
  <si>
    <t>https://podminky.urs.cz/item/CS_URS_2024_01/775591919</t>
  </si>
  <si>
    <t>175</t>
  </si>
  <si>
    <t>775591920</t>
  </si>
  <si>
    <t>Ostatní práce při opravách dřevěných podlah dokončovací vysátí</t>
  </si>
  <si>
    <t>185392294</t>
  </si>
  <si>
    <t>https://podminky.urs.cz/item/CS_URS_2024_01/775591920</t>
  </si>
  <si>
    <t>176</t>
  </si>
  <si>
    <t>775591921</t>
  </si>
  <si>
    <t>Ostatní práce při opravách dřevěných podlah lakování jednotlivé operace základní lak</t>
  </si>
  <si>
    <t>-100928363</t>
  </si>
  <si>
    <t>https://podminky.urs.cz/item/CS_URS_2024_01/775591921</t>
  </si>
  <si>
    <t>177</t>
  </si>
  <si>
    <t>775591922</t>
  </si>
  <si>
    <t>Ostatní práce při opravách dřevěných podlah lakování jednotlivé operace vrchní lak pro běžnou zátěž (bytové prostory apod.)</t>
  </si>
  <si>
    <t>-1847598171</t>
  </si>
  <si>
    <t>https://podminky.urs.cz/item/CS_URS_2024_01/775591922</t>
  </si>
  <si>
    <t>178</t>
  </si>
  <si>
    <t>775591926</t>
  </si>
  <si>
    <t>Ostatní práce při opravách dřevěných podlah lakování jednotlivé operace mezibroušení mezi vrstvami laku</t>
  </si>
  <si>
    <t>439719932</t>
  </si>
  <si>
    <t>https://podminky.urs.cz/item/CS_URS_2024_01/775591926</t>
  </si>
  <si>
    <t>179</t>
  </si>
  <si>
    <t>998775201</t>
  </si>
  <si>
    <t>Přesun hmot pro podlahy skládané stanovený procentní sazbou (%) z ceny vodorovná dopravní vzdálenost do 50 m základní v objektech výšky do 6 m</t>
  </si>
  <si>
    <t>-627850510</t>
  </si>
  <si>
    <t>https://podminky.urs.cz/item/CS_URS_2024_01/998775201</t>
  </si>
  <si>
    <t>781</t>
  </si>
  <si>
    <t>Dokončovací práce - obklady</t>
  </si>
  <si>
    <t>180</t>
  </si>
  <si>
    <t>781121011</t>
  </si>
  <si>
    <t>Příprava podkladu před provedením obkladu nátěr penetrační na stěnu</t>
  </si>
  <si>
    <t>-11099597</t>
  </si>
  <si>
    <t>181</t>
  </si>
  <si>
    <t>781471810</t>
  </si>
  <si>
    <t>Demontáž obkladů z dlaždic keramických kladených do malty</t>
  </si>
  <si>
    <t>1906050641</t>
  </si>
  <si>
    <t>https://podminky.urs.cz/item/CS_URS_2024_01/781471810</t>
  </si>
  <si>
    <t>182</t>
  </si>
  <si>
    <t>781474113</t>
  </si>
  <si>
    <t>Montáž keramických obkladů stěn lepených cementovým flexibilním lepidlem hladkých přes 12 do 19 ks/m2</t>
  </si>
  <si>
    <t>-290528206</t>
  </si>
  <si>
    <t>183</t>
  </si>
  <si>
    <t>59761071</t>
  </si>
  <si>
    <t>obklad keramický hladký přes 12 do 19ks/m2</t>
  </si>
  <si>
    <t>-743851877</t>
  </si>
  <si>
    <t>22,54*1,1</t>
  </si>
  <si>
    <t>184</t>
  </si>
  <si>
    <t>781477111</t>
  </si>
  <si>
    <t>Montáž obkladů vnitřních stěn z dlaždic keramických Příplatek k cenám za plochu do 10 m2 jednotlivě</t>
  </si>
  <si>
    <t>190467370</t>
  </si>
  <si>
    <t>185</t>
  </si>
  <si>
    <t>781477112</t>
  </si>
  <si>
    <t>Montáž obkladů vnitřních stěn z dlaždic keramických Příplatek k cenám za obklady v omezeném prostoru</t>
  </si>
  <si>
    <t>-523786639</t>
  </si>
  <si>
    <t>186</t>
  </si>
  <si>
    <t>781491822</t>
  </si>
  <si>
    <t>Odstranění obkladů - ostatní prvky vanová dvířka plastová lepená s rámem</t>
  </si>
  <si>
    <t>-27300110</t>
  </si>
  <si>
    <t>https://podminky.urs.cz/item/CS_URS_2024_01/781491822</t>
  </si>
  <si>
    <t>187</t>
  </si>
  <si>
    <t>781493111</t>
  </si>
  <si>
    <t>Obklad - dokončující práce profily ukončovací plastové lepené standardním lepidlem rohové</t>
  </si>
  <si>
    <t>-35445802</t>
  </si>
  <si>
    <t>188</t>
  </si>
  <si>
    <t>781493511</t>
  </si>
  <si>
    <t>Obklad - dokončující práce profily ukončovací plastové lepené standardním lepidlem ukončovací</t>
  </si>
  <si>
    <t>684545728</t>
  </si>
  <si>
    <t>189</t>
  </si>
  <si>
    <t>781493611</t>
  </si>
  <si>
    <t>Obklad - dokončující práce montáž vanových dvířek plastových lepených s rámem</t>
  </si>
  <si>
    <t>-699304367</t>
  </si>
  <si>
    <t>https://podminky.urs.cz/item/CS_URS_2024_01/781493611</t>
  </si>
  <si>
    <t>190</t>
  </si>
  <si>
    <t>56245725</t>
  </si>
  <si>
    <t>dvířka vanová bílá 150x200mm</t>
  </si>
  <si>
    <t>-1504944095</t>
  </si>
  <si>
    <t>191</t>
  </si>
  <si>
    <t>781495115</t>
  </si>
  <si>
    <t>Obklad - dokončující práce ostatní práce spárování silikonem</t>
  </si>
  <si>
    <t>-511981641</t>
  </si>
  <si>
    <t>https://podminky.urs.cz/item/CS_URS_2024_01/781495115</t>
  </si>
  <si>
    <t>192</t>
  </si>
  <si>
    <t>781495211</t>
  </si>
  <si>
    <t>Čištění vnitřních ploch po provedení obkladu stěn chemickými prostředky</t>
  </si>
  <si>
    <t>-1590444333</t>
  </si>
  <si>
    <t>https://podminky.urs.cz/item/CS_URS_2024_01/781495211</t>
  </si>
  <si>
    <t>193</t>
  </si>
  <si>
    <t>998781201</t>
  </si>
  <si>
    <t>Přesun hmot pro obklady keramické stanovený procentní sazbou (%) z ceny vodorovná dopravní vzdálenost do 50 m základní v objektech výšky do 6 m</t>
  </si>
  <si>
    <t>-1127300944</t>
  </si>
  <si>
    <t>https://podminky.urs.cz/item/CS_URS_2024_01/998781201</t>
  </si>
  <si>
    <t>783</t>
  </si>
  <si>
    <t>Dokončovací práce - nátěry</t>
  </si>
  <si>
    <t>194</t>
  </si>
  <si>
    <t>783000125</t>
  </si>
  <si>
    <t>Zakrývání konstrukcí včetně pozdějšího odkrytí konstrukcí nebo prvků obalením fólií</t>
  </si>
  <si>
    <t>1253293441</t>
  </si>
  <si>
    <t>https://podminky.urs.cz/item/CS_URS_2024_01/783000125</t>
  </si>
  <si>
    <t>195</t>
  </si>
  <si>
    <t>28323156</t>
  </si>
  <si>
    <t>fólie pro malířské potřeby zakrývací tl 41µ 4x5m</t>
  </si>
  <si>
    <t>805598895</t>
  </si>
  <si>
    <t>196</t>
  </si>
  <si>
    <t>783101203</t>
  </si>
  <si>
    <t>Příprava podkladu truhlářských konstrukcí před provedením nátěru broušení smirkovým papírem nebo plátnem jemné</t>
  </si>
  <si>
    <t>90764504</t>
  </si>
  <si>
    <t>https://podminky.urs.cz/item/CS_URS_2024_01/783101203</t>
  </si>
  <si>
    <t>8,9" renovace obložkových zárubní</t>
  </si>
  <si>
    <t>197</t>
  </si>
  <si>
    <t>783101403</t>
  </si>
  <si>
    <t>Příprava podkladu truhlářských konstrukcí před provedením nátěru oprášení</t>
  </si>
  <si>
    <t>866388897</t>
  </si>
  <si>
    <t>https://podminky.urs.cz/item/CS_URS_2024_01/783101403</t>
  </si>
  <si>
    <t>198</t>
  </si>
  <si>
    <t>783106805</t>
  </si>
  <si>
    <t>Odstranění nátěrů z truhlářských konstrukcí opálením s obroušením</t>
  </si>
  <si>
    <t>1611108752</t>
  </si>
  <si>
    <t>https://podminky.urs.cz/item/CS_URS_2024_01/783106805</t>
  </si>
  <si>
    <t>199</t>
  </si>
  <si>
    <t>783114101</t>
  </si>
  <si>
    <t>Základní nátěr truhlářských konstrukcí jednonásobný syntetický</t>
  </si>
  <si>
    <t>241505125</t>
  </si>
  <si>
    <t>https://podminky.urs.cz/item/CS_URS_2024_01/783114101</t>
  </si>
  <si>
    <t>200</t>
  </si>
  <si>
    <t>783117101</t>
  </si>
  <si>
    <t>Krycí nátěr truhlářských konstrukcí jednonásobný syntetický</t>
  </si>
  <si>
    <t>159989866</t>
  </si>
  <si>
    <t>https://podminky.urs.cz/item/CS_URS_2024_01/783117101</t>
  </si>
  <si>
    <t>201</t>
  </si>
  <si>
    <t>783122131</t>
  </si>
  <si>
    <t>Tmelení truhlářských konstrukcí plošné (plné) včetně přebroušení tmelených míst, tmelem disperzním akrylátovým nebo latexovým</t>
  </si>
  <si>
    <t>-166253494</t>
  </si>
  <si>
    <t>https://podminky.urs.cz/item/CS_URS_2024_01/783122131</t>
  </si>
  <si>
    <t>202</t>
  </si>
  <si>
    <t>783162201</t>
  </si>
  <si>
    <t>Dotmelení skleněných výplní truhlářských konstrukcí tmelem sklenářským</t>
  </si>
  <si>
    <t>-380136560</t>
  </si>
  <si>
    <t>https://podminky.urs.cz/item/CS_URS_2024_01/783162201</t>
  </si>
  <si>
    <t>203</t>
  </si>
  <si>
    <t>783601711</t>
  </si>
  <si>
    <t>Příprava podkladu armatur a kovových potrubí před provedením nátěru potrubí do DN 50 mm odrezivěním, odrezovačem bezoplachovým</t>
  </si>
  <si>
    <t>-703215569</t>
  </si>
  <si>
    <t>https://podminky.urs.cz/item/CS_URS_2024_01/783601711</t>
  </si>
  <si>
    <t>23" rozvod plynu</t>
  </si>
  <si>
    <t>204</t>
  </si>
  <si>
    <t>783601713</t>
  </si>
  <si>
    <t>Příprava podkladu armatur a kovových potrubí před provedením nátěru potrubí do DN 50 mm odmaštěním, odmašťovačem vodou ředitelným</t>
  </si>
  <si>
    <t>-1903092794</t>
  </si>
  <si>
    <t>https://podminky.urs.cz/item/CS_URS_2024_01/783601713</t>
  </si>
  <si>
    <t>205</t>
  </si>
  <si>
    <t>783615551</t>
  </si>
  <si>
    <t>Mezinátěr armatur a kovových potrubí potrubí do DN 50 mm syntetický standardní</t>
  </si>
  <si>
    <t>-1672783149</t>
  </si>
  <si>
    <t>https://podminky.urs.cz/item/CS_URS_2024_01/783615551</t>
  </si>
  <si>
    <t>206</t>
  </si>
  <si>
    <t>783617505</t>
  </si>
  <si>
    <t>Krycí nátěr (email) armatur a kovových potrubí armatur do DN 100 mm jednonásobný syntetický tepelně odolný</t>
  </si>
  <si>
    <t>228733534</t>
  </si>
  <si>
    <t>https://podminky.urs.cz/item/CS_URS_2024_01/783617505</t>
  </si>
  <si>
    <t>207</t>
  </si>
  <si>
    <t>783617615</t>
  </si>
  <si>
    <t>Krycí nátěr (email) armatur a kovových potrubí potrubí do DN 50 mm dvojnásobný syntetický tepelně odolný</t>
  </si>
  <si>
    <t>-1006068054</t>
  </si>
  <si>
    <t>https://podminky.urs.cz/item/CS_URS_2024_01/783617615</t>
  </si>
  <si>
    <t>784</t>
  </si>
  <si>
    <t>Dokončovací práce - malby a tapety</t>
  </si>
  <si>
    <t>208</t>
  </si>
  <si>
    <t>784111001</t>
  </si>
  <si>
    <t>Oprášení (ometení) podkladu v místnostech výšky do 3,80 m</t>
  </si>
  <si>
    <t>1616021141</t>
  </si>
  <si>
    <t>https://podminky.urs.cz/item/CS_URS_2024_01/784111001</t>
  </si>
  <si>
    <t>209</t>
  </si>
  <si>
    <t>784111031</t>
  </si>
  <si>
    <t>Omytí podkladu omytí v místnostech výšky do 3,80 m</t>
  </si>
  <si>
    <t>853402381</t>
  </si>
  <si>
    <t>https://podminky.urs.cz/item/CS_URS_2024_01/784111031</t>
  </si>
  <si>
    <t>210</t>
  </si>
  <si>
    <t>784121001</t>
  </si>
  <si>
    <t>Oškrabání malby v místnostech výšky do 3,80 m</t>
  </si>
  <si>
    <t>-1025154870</t>
  </si>
  <si>
    <t>https://podminky.urs.cz/item/CS_URS_2024_01/784121001</t>
  </si>
  <si>
    <t>211</t>
  </si>
  <si>
    <t>784151011</t>
  </si>
  <si>
    <t>Izolování izolačními barvami vodou ředitelnými dvojnásobné v místnostech výšky do 3,80 m</t>
  </si>
  <si>
    <t>1269135289</t>
  </si>
  <si>
    <t>https://podminky.urs.cz/item/CS_URS_2024_01/784151011</t>
  </si>
  <si>
    <t>212</t>
  </si>
  <si>
    <t>784171101</t>
  </si>
  <si>
    <t>Zakrytí nemalovaných ploch (materiál ve specifikaci) včetně pozdějšího odkrytí podlah</t>
  </si>
  <si>
    <t>-1595736027</t>
  </si>
  <si>
    <t>https://podminky.urs.cz/item/CS_URS_2024_01/784171101</t>
  </si>
  <si>
    <t>213</t>
  </si>
  <si>
    <t>58124842</t>
  </si>
  <si>
    <t>fólie pro malířské potřeby zakrývací tl 7µ 4x5m</t>
  </si>
  <si>
    <t>-216612014</t>
  </si>
  <si>
    <t>46,6666666666667*1,05 'Přepočtené koeficientem množství</t>
  </si>
  <si>
    <t>214</t>
  </si>
  <si>
    <t>784181131</t>
  </si>
  <si>
    <t>Penetrace podkladu jednonásobná fungicidní akrylátová bezbarvá v místnostech výšky do 3,80 m</t>
  </si>
  <si>
    <t>1223787460</t>
  </si>
  <si>
    <t>https://podminky.urs.cz/item/CS_URS_2024_01/784181131</t>
  </si>
  <si>
    <t>215</t>
  </si>
  <si>
    <t>784325231</t>
  </si>
  <si>
    <t>Provedení silikátové maby dvojnásobných v místnostech výšky do 3,80 m</t>
  </si>
  <si>
    <t>-970128195</t>
  </si>
  <si>
    <t>https://podminky.urs.cz/item/CS_URS_2024_01/784325231</t>
  </si>
  <si>
    <t>VRN</t>
  </si>
  <si>
    <t>Vedlejší rozpočtové náklady</t>
  </si>
  <si>
    <t>VRN1</t>
  </si>
  <si>
    <t>Průzkumné, geodetické a projektové práce</t>
  </si>
  <si>
    <t>216</t>
  </si>
  <si>
    <t>013002000</t>
  </si>
  <si>
    <t>Projektové práce - skutečné provedení</t>
  </si>
  <si>
    <t>1024</t>
  </si>
  <si>
    <t>-156693287</t>
  </si>
  <si>
    <t>https://podminky.urs.cz/item/CS_URS_2024_01/013002000</t>
  </si>
  <si>
    <t>VRN2</t>
  </si>
  <si>
    <t>Příprava staveniště</t>
  </si>
  <si>
    <t>217</t>
  </si>
  <si>
    <t>024003001</t>
  </si>
  <si>
    <t>Stěhování původního nábytku (kuchyňská linka, vestavěné skříně, ostatní nábytek)</t>
  </si>
  <si>
    <t>Soub.</t>
  </si>
  <si>
    <t>1649738361</t>
  </si>
  <si>
    <t>https://podminky.urs.cz/item/CS_URS_2024_01/024003001</t>
  </si>
  <si>
    <t>VRN6</t>
  </si>
  <si>
    <t>Územní vlivy</t>
  </si>
  <si>
    <t>218</t>
  </si>
  <si>
    <t>065002000</t>
  </si>
  <si>
    <t>Mimostaveništní doprava materiálů</t>
  </si>
  <si>
    <t>-738032789</t>
  </si>
  <si>
    <t>https://podminky.urs.cz/item/CS_URS_2024_01/065002000</t>
  </si>
  <si>
    <t>VRN7</t>
  </si>
  <si>
    <t>Provozní vlivy</t>
  </si>
  <si>
    <t>219</t>
  </si>
  <si>
    <t>070001000</t>
  </si>
  <si>
    <t>-487109437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</si>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</sst>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2272225" TargetMode="External" /><Relationship Id="rId2" Type="http://schemas.openxmlformats.org/officeDocument/2006/relationships/hyperlink" Target="https://podminky.urs.cz/item/CS_URS_2024_01/342291111" TargetMode="External" /><Relationship Id="rId3" Type="http://schemas.openxmlformats.org/officeDocument/2006/relationships/hyperlink" Target="https://podminky.urs.cz/item/CS_URS_2024_01/342291121" TargetMode="External" /><Relationship Id="rId4" Type="http://schemas.openxmlformats.org/officeDocument/2006/relationships/hyperlink" Target="https://podminky.urs.cz/item/CS_URS_2024_01/346244352" TargetMode="External" /><Relationship Id="rId5" Type="http://schemas.openxmlformats.org/officeDocument/2006/relationships/hyperlink" Target="https://podminky.urs.cz/item/CS_URS_2024_01/611131121" TargetMode="External" /><Relationship Id="rId6" Type="http://schemas.openxmlformats.org/officeDocument/2006/relationships/hyperlink" Target="https://podminky.urs.cz/item/CS_URS_2024_01/611142001" TargetMode="External" /><Relationship Id="rId7" Type="http://schemas.openxmlformats.org/officeDocument/2006/relationships/hyperlink" Target="https://podminky.urs.cz/item/CS_URS_2024_01/611321131" TargetMode="External" /><Relationship Id="rId8" Type="http://schemas.openxmlformats.org/officeDocument/2006/relationships/hyperlink" Target="https://podminky.urs.cz/item/CS_URS_2024_01/612135101" TargetMode="External" /><Relationship Id="rId9" Type="http://schemas.openxmlformats.org/officeDocument/2006/relationships/hyperlink" Target="https://podminky.urs.cz/item/CS_URS_2024_01/612131121" TargetMode="External" /><Relationship Id="rId10" Type="http://schemas.openxmlformats.org/officeDocument/2006/relationships/hyperlink" Target="https://podminky.urs.cz/item/CS_URS_2024_01/612142001" TargetMode="External" /><Relationship Id="rId11" Type="http://schemas.openxmlformats.org/officeDocument/2006/relationships/hyperlink" Target="https://podminky.urs.cz/item/CS_URS_2024_01/612311131" TargetMode="External" /><Relationship Id="rId12" Type="http://schemas.openxmlformats.org/officeDocument/2006/relationships/hyperlink" Target="https://podminky.urs.cz/item/CS_URS_2024_01/612321121" TargetMode="External" /><Relationship Id="rId13" Type="http://schemas.openxmlformats.org/officeDocument/2006/relationships/hyperlink" Target="https://podminky.urs.cz/item/CS_URS_2024_01/612321141" TargetMode="External" /><Relationship Id="rId14" Type="http://schemas.openxmlformats.org/officeDocument/2006/relationships/hyperlink" Target="https://podminky.urs.cz/item/CS_URS_2024_01/619991011" TargetMode="External" /><Relationship Id="rId15" Type="http://schemas.openxmlformats.org/officeDocument/2006/relationships/hyperlink" Target="https://podminky.urs.cz/item/CS_URS_2024_01/619995001" TargetMode="External" /><Relationship Id="rId16" Type="http://schemas.openxmlformats.org/officeDocument/2006/relationships/hyperlink" Target="https://podminky.urs.cz/item/CS_URS_2024_01/632451111" TargetMode="External" /><Relationship Id="rId17" Type="http://schemas.openxmlformats.org/officeDocument/2006/relationships/hyperlink" Target="https://podminky.urs.cz/item/CS_URS_2024_01/949101111" TargetMode="External" /><Relationship Id="rId18" Type="http://schemas.openxmlformats.org/officeDocument/2006/relationships/hyperlink" Target="https://podminky.urs.cz/item/CS_URS_2024_01/952901105" TargetMode="External" /><Relationship Id="rId19" Type="http://schemas.openxmlformats.org/officeDocument/2006/relationships/hyperlink" Target="https://podminky.urs.cz/item/CS_URS_2024_01/952901114" TargetMode="External" /><Relationship Id="rId20" Type="http://schemas.openxmlformats.org/officeDocument/2006/relationships/hyperlink" Target="https://podminky.urs.cz/item/CS_URS_2024_01/952902031" TargetMode="External" /><Relationship Id="rId21" Type="http://schemas.openxmlformats.org/officeDocument/2006/relationships/hyperlink" Target="https://podminky.urs.cz/item/CS_URS_2024_01/962031132" TargetMode="External" /><Relationship Id="rId22" Type="http://schemas.openxmlformats.org/officeDocument/2006/relationships/hyperlink" Target="https://podminky.urs.cz/item/CS_URS_2024_01/965046111" TargetMode="External" /><Relationship Id="rId23" Type="http://schemas.openxmlformats.org/officeDocument/2006/relationships/hyperlink" Target="https://podminky.urs.cz/item/CS_URS_2024_01/974031121" TargetMode="External" /><Relationship Id="rId24" Type="http://schemas.openxmlformats.org/officeDocument/2006/relationships/hyperlink" Target="https://podminky.urs.cz/item/CS_URS_2024_01/974031132" TargetMode="External" /><Relationship Id="rId25" Type="http://schemas.openxmlformats.org/officeDocument/2006/relationships/hyperlink" Target="https://podminky.urs.cz/item/CS_URS_2024_01/977343111" TargetMode="External" /><Relationship Id="rId26" Type="http://schemas.openxmlformats.org/officeDocument/2006/relationships/hyperlink" Target="https://podminky.urs.cz/item/CS_URS_2024_01/977343212" TargetMode="External" /><Relationship Id="rId27" Type="http://schemas.openxmlformats.org/officeDocument/2006/relationships/hyperlink" Target="https://podminky.urs.cz/item/CS_URS_2024_01/978021191" TargetMode="External" /><Relationship Id="rId28" Type="http://schemas.openxmlformats.org/officeDocument/2006/relationships/hyperlink" Target="https://podminky.urs.cz/item/CS_URS_2024_01/978023411" TargetMode="External" /><Relationship Id="rId29" Type="http://schemas.openxmlformats.org/officeDocument/2006/relationships/hyperlink" Target="https://podminky.urs.cz/item/CS_URS_2024_01/978035117" TargetMode="External" /><Relationship Id="rId30" Type="http://schemas.openxmlformats.org/officeDocument/2006/relationships/hyperlink" Target="https://podminky.urs.cz/item/CS_URS_2024_01/997002511" TargetMode="External" /><Relationship Id="rId31" Type="http://schemas.openxmlformats.org/officeDocument/2006/relationships/hyperlink" Target="https://podminky.urs.cz/item/CS_URS_2024_01/997002519" TargetMode="External" /><Relationship Id="rId32" Type="http://schemas.openxmlformats.org/officeDocument/2006/relationships/hyperlink" Target="https://podminky.urs.cz/item/CS_URS_2024_01/997002611" TargetMode="External" /><Relationship Id="rId33" Type="http://schemas.openxmlformats.org/officeDocument/2006/relationships/hyperlink" Target="https://podminky.urs.cz/item/CS_URS_2024_01/997013151" TargetMode="External" /><Relationship Id="rId34" Type="http://schemas.openxmlformats.org/officeDocument/2006/relationships/hyperlink" Target="https://podminky.urs.cz/item/CS_URS_2024_01/997013219" TargetMode="External" /><Relationship Id="rId35" Type="http://schemas.openxmlformats.org/officeDocument/2006/relationships/hyperlink" Target="https://podminky.urs.cz/item/CS_URS_2024_01/997013609" TargetMode="External" /><Relationship Id="rId36" Type="http://schemas.openxmlformats.org/officeDocument/2006/relationships/hyperlink" Target="https://podminky.urs.cz/item/CS_URS_2024_01/997013813" TargetMode="External" /><Relationship Id="rId37" Type="http://schemas.openxmlformats.org/officeDocument/2006/relationships/hyperlink" Target="https://podminky.urs.cz/item/CS_URS_2024_01/998018001" TargetMode="External" /><Relationship Id="rId38" Type="http://schemas.openxmlformats.org/officeDocument/2006/relationships/hyperlink" Target="https://podminky.urs.cz/item/CS_URS_2024_01/711113117" TargetMode="External" /><Relationship Id="rId39" Type="http://schemas.openxmlformats.org/officeDocument/2006/relationships/hyperlink" Target="https://podminky.urs.cz/item/CS_URS_2024_01/711113127" TargetMode="External" /><Relationship Id="rId40" Type="http://schemas.openxmlformats.org/officeDocument/2006/relationships/hyperlink" Target="https://podminky.urs.cz/item/CS_URS_2024_01/711199101" TargetMode="External" /><Relationship Id="rId41" Type="http://schemas.openxmlformats.org/officeDocument/2006/relationships/hyperlink" Target="https://podminky.urs.cz/item/CS_URS_2024_01/998711201" TargetMode="External" /><Relationship Id="rId42" Type="http://schemas.openxmlformats.org/officeDocument/2006/relationships/hyperlink" Target="https://podminky.urs.cz/item/CS_URS_2024_01/721174043" TargetMode="External" /><Relationship Id="rId43" Type="http://schemas.openxmlformats.org/officeDocument/2006/relationships/hyperlink" Target="https://podminky.urs.cz/item/CS_URS_2024_01/721174045" TargetMode="External" /><Relationship Id="rId44" Type="http://schemas.openxmlformats.org/officeDocument/2006/relationships/hyperlink" Target="https://podminky.urs.cz/item/CS_URS_2024_01/721194105" TargetMode="External" /><Relationship Id="rId45" Type="http://schemas.openxmlformats.org/officeDocument/2006/relationships/hyperlink" Target="https://podminky.urs.cz/item/CS_URS_2024_01/721229111" TargetMode="External" /><Relationship Id="rId46" Type="http://schemas.openxmlformats.org/officeDocument/2006/relationships/hyperlink" Target="https://podminky.urs.cz/item/CS_URS_2024_01/721290111" TargetMode="External" /><Relationship Id="rId47" Type="http://schemas.openxmlformats.org/officeDocument/2006/relationships/hyperlink" Target="https://podminky.urs.cz/item/CS_URS_2024_01/998721201" TargetMode="External" /><Relationship Id="rId48" Type="http://schemas.openxmlformats.org/officeDocument/2006/relationships/hyperlink" Target="https://podminky.urs.cz/item/CS_URS_2024_01/998722201" TargetMode="External" /><Relationship Id="rId49" Type="http://schemas.openxmlformats.org/officeDocument/2006/relationships/hyperlink" Target="https://podminky.urs.cz/item/CS_URS_2024_01/723190108" TargetMode="External" /><Relationship Id="rId50" Type="http://schemas.openxmlformats.org/officeDocument/2006/relationships/hyperlink" Target="https://podminky.urs.cz/item/CS_URS_2024_01/723230103" TargetMode="External" /><Relationship Id="rId51" Type="http://schemas.openxmlformats.org/officeDocument/2006/relationships/hyperlink" Target="https://podminky.urs.cz/item/CS_URS_2024_01/725659102" TargetMode="External" /><Relationship Id="rId52" Type="http://schemas.openxmlformats.org/officeDocument/2006/relationships/hyperlink" Target="https://podminky.urs.cz/item/CS_URS_2024_01/731200823" TargetMode="External" /><Relationship Id="rId53" Type="http://schemas.openxmlformats.org/officeDocument/2006/relationships/hyperlink" Target="https://podminky.urs.cz/item/CS_URS_2024_01/998723201" TargetMode="External" /><Relationship Id="rId54" Type="http://schemas.openxmlformats.org/officeDocument/2006/relationships/hyperlink" Target="https://podminky.urs.cz/item/CS_URS_2024_01/725112022" TargetMode="External" /><Relationship Id="rId55" Type="http://schemas.openxmlformats.org/officeDocument/2006/relationships/hyperlink" Target="https://podminky.urs.cz/item/CS_URS_2024_01/725211601" TargetMode="External" /><Relationship Id="rId56" Type="http://schemas.openxmlformats.org/officeDocument/2006/relationships/hyperlink" Target="https://podminky.urs.cz/item/CS_URS_2024_01/725220908" TargetMode="External" /><Relationship Id="rId57" Type="http://schemas.openxmlformats.org/officeDocument/2006/relationships/hyperlink" Target="https://podminky.urs.cz/item/CS_URS_2024_01/725222169" TargetMode="External" /><Relationship Id="rId58" Type="http://schemas.openxmlformats.org/officeDocument/2006/relationships/hyperlink" Target="https://podminky.urs.cz/item/CS_URS_2024_01/725530823" TargetMode="External" /><Relationship Id="rId59" Type="http://schemas.openxmlformats.org/officeDocument/2006/relationships/hyperlink" Target="https://podminky.urs.cz/item/CS_URS_2024_01/725532116" TargetMode="External" /><Relationship Id="rId60" Type="http://schemas.openxmlformats.org/officeDocument/2006/relationships/hyperlink" Target="https://podminky.urs.cz/item/CS_URS_2024_01/725662800" TargetMode="External" /><Relationship Id="rId61" Type="http://schemas.openxmlformats.org/officeDocument/2006/relationships/hyperlink" Target="https://podminky.urs.cz/item/CS_URS_2024_01/725820801" TargetMode="External" /><Relationship Id="rId62" Type="http://schemas.openxmlformats.org/officeDocument/2006/relationships/hyperlink" Target="https://podminky.urs.cz/item/CS_URS_2024_01/725829111" TargetMode="External" /><Relationship Id="rId63" Type="http://schemas.openxmlformats.org/officeDocument/2006/relationships/hyperlink" Target="https://podminky.urs.cz/item/CS_URS_2024_01/725829131.1" TargetMode="External" /><Relationship Id="rId64" Type="http://schemas.openxmlformats.org/officeDocument/2006/relationships/hyperlink" Target="https://podminky.urs.cz/item/CS_URS_2024_01/725839101" TargetMode="External" /><Relationship Id="rId65" Type="http://schemas.openxmlformats.org/officeDocument/2006/relationships/hyperlink" Target="https://podminky.urs.cz/item/CS_URS_2024_01/725869218" TargetMode="External" /><Relationship Id="rId66" Type="http://schemas.openxmlformats.org/officeDocument/2006/relationships/hyperlink" Target="https://podminky.urs.cz/item/CS_URS_2024_01/998725201" TargetMode="External" /><Relationship Id="rId67" Type="http://schemas.openxmlformats.org/officeDocument/2006/relationships/hyperlink" Target="https://podminky.urs.cz/item/CS_URS_2024_01/998726211" TargetMode="External" /><Relationship Id="rId68" Type="http://schemas.openxmlformats.org/officeDocument/2006/relationships/hyperlink" Target="https://podminky.urs.cz/item/CS_URS_2024_01/732294331" TargetMode="External" /><Relationship Id="rId69" Type="http://schemas.openxmlformats.org/officeDocument/2006/relationships/hyperlink" Target="https://podminky.urs.cz/item/CS_URS_2024_01/998732201" TargetMode="External" /><Relationship Id="rId70" Type="http://schemas.openxmlformats.org/officeDocument/2006/relationships/hyperlink" Target="https://podminky.urs.cz/item/CS_URS_2024_01/741125811" TargetMode="External" /><Relationship Id="rId71" Type="http://schemas.openxmlformats.org/officeDocument/2006/relationships/hyperlink" Target="https://podminky.urs.cz/item/CS_URS_2024_01/741136201" TargetMode="External" /><Relationship Id="rId72" Type="http://schemas.openxmlformats.org/officeDocument/2006/relationships/hyperlink" Target="https://podminky.urs.cz/item/CS_URS_2024_01/998741201" TargetMode="External" /><Relationship Id="rId73" Type="http://schemas.openxmlformats.org/officeDocument/2006/relationships/hyperlink" Target="https://podminky.urs.cz/item/CS_URS_2024_01/998742201" TargetMode="External" /><Relationship Id="rId74" Type="http://schemas.openxmlformats.org/officeDocument/2006/relationships/hyperlink" Target="https://podminky.urs.cz/item/CS_URS_2024_01/998751201" TargetMode="External" /><Relationship Id="rId75" Type="http://schemas.openxmlformats.org/officeDocument/2006/relationships/hyperlink" Target="https://podminky.urs.cz/item/CS_URS_2024_01/766231821" TargetMode="External" /><Relationship Id="rId76" Type="http://schemas.openxmlformats.org/officeDocument/2006/relationships/hyperlink" Target="https://podminky.urs.cz/item/CS_URS_2024_01/766491851" TargetMode="External" /><Relationship Id="rId77" Type="http://schemas.openxmlformats.org/officeDocument/2006/relationships/hyperlink" Target="https://podminky.urs.cz/item/CS_URS_2024_01/766621921" TargetMode="External" /><Relationship Id="rId78" Type="http://schemas.openxmlformats.org/officeDocument/2006/relationships/hyperlink" Target="https://podminky.urs.cz/item/CS_URS_2024_01/766622861" TargetMode="External" /><Relationship Id="rId79" Type="http://schemas.openxmlformats.org/officeDocument/2006/relationships/hyperlink" Target="https://podminky.urs.cz/item/CS_URS_2024_01/766660101" TargetMode="External" /><Relationship Id="rId80" Type="http://schemas.openxmlformats.org/officeDocument/2006/relationships/hyperlink" Target="https://podminky.urs.cz/item/CS_URS_2024_01/766660102" TargetMode="External" /><Relationship Id="rId81" Type="http://schemas.openxmlformats.org/officeDocument/2006/relationships/hyperlink" Target="https://podminky.urs.cz/item/CS_URS_2024_01/766660111" TargetMode="External" /><Relationship Id="rId82" Type="http://schemas.openxmlformats.org/officeDocument/2006/relationships/hyperlink" Target="https://podminky.urs.cz/item/CS_URS_2024_01/766661912" TargetMode="External" /><Relationship Id="rId83" Type="http://schemas.openxmlformats.org/officeDocument/2006/relationships/hyperlink" Target="https://podminky.urs.cz/item/CS_URS_2024_01/766691510" TargetMode="External" /><Relationship Id="rId84" Type="http://schemas.openxmlformats.org/officeDocument/2006/relationships/hyperlink" Target="https://podminky.urs.cz/item/CS_URS_2024_01/766691811" TargetMode="External" /><Relationship Id="rId85" Type="http://schemas.openxmlformats.org/officeDocument/2006/relationships/hyperlink" Target="https://podminky.urs.cz/item/CS_URS_2024_01/766691914" TargetMode="External" /><Relationship Id="rId86" Type="http://schemas.openxmlformats.org/officeDocument/2006/relationships/hyperlink" Target="https://podminky.urs.cz/item/CS_URS_2024_01/766694116" TargetMode="External" /><Relationship Id="rId87" Type="http://schemas.openxmlformats.org/officeDocument/2006/relationships/hyperlink" Target="https://podminky.urs.cz/item/CS_URS_2024_01/766811222" TargetMode="External" /><Relationship Id="rId88" Type="http://schemas.openxmlformats.org/officeDocument/2006/relationships/hyperlink" Target="https://podminky.urs.cz/item/CS_URS_2024_01/766811223" TargetMode="External" /><Relationship Id="rId89" Type="http://schemas.openxmlformats.org/officeDocument/2006/relationships/hyperlink" Target="https://podminky.urs.cz/item/CS_URS_2024_01/766812840" TargetMode="External" /><Relationship Id="rId90" Type="http://schemas.openxmlformats.org/officeDocument/2006/relationships/hyperlink" Target="https://podminky.urs.cz/item/CS_URS_2024_01/998766201" TargetMode="External" /><Relationship Id="rId91" Type="http://schemas.openxmlformats.org/officeDocument/2006/relationships/hyperlink" Target="https://podminky.urs.cz/item/CS_URS_2024_01/767612915" TargetMode="External" /><Relationship Id="rId92" Type="http://schemas.openxmlformats.org/officeDocument/2006/relationships/hyperlink" Target="https://podminky.urs.cz/item/CS_URS_2024_01/998767201" TargetMode="External" /><Relationship Id="rId93" Type="http://schemas.openxmlformats.org/officeDocument/2006/relationships/hyperlink" Target="https://podminky.urs.cz/item/CS_URS_2024_01/771151013" TargetMode="External" /><Relationship Id="rId94" Type="http://schemas.openxmlformats.org/officeDocument/2006/relationships/hyperlink" Target="https://podminky.urs.cz/item/CS_URS_2024_01/771471810" TargetMode="External" /><Relationship Id="rId95" Type="http://schemas.openxmlformats.org/officeDocument/2006/relationships/hyperlink" Target="https://podminky.urs.cz/item/CS_URS_2024_01/771474113" TargetMode="External" /><Relationship Id="rId96" Type="http://schemas.openxmlformats.org/officeDocument/2006/relationships/hyperlink" Target="https://podminky.urs.cz/item/CS_URS_2024_01/771591115" TargetMode="External" /><Relationship Id="rId97" Type="http://schemas.openxmlformats.org/officeDocument/2006/relationships/hyperlink" Target="https://podminky.urs.cz/item/CS_URS_2024_01/771592011" TargetMode="External" /><Relationship Id="rId98" Type="http://schemas.openxmlformats.org/officeDocument/2006/relationships/hyperlink" Target="https://podminky.urs.cz/item/CS_URS_2024_01/998771201" TargetMode="External" /><Relationship Id="rId99" Type="http://schemas.openxmlformats.org/officeDocument/2006/relationships/hyperlink" Target="https://podminky.urs.cz/item/CS_URS_2024_01/775411810" TargetMode="External" /><Relationship Id="rId100" Type="http://schemas.openxmlformats.org/officeDocument/2006/relationships/hyperlink" Target="https://podminky.urs.cz/item/CS_URS_2024_01/775413320" TargetMode="External" /><Relationship Id="rId101" Type="http://schemas.openxmlformats.org/officeDocument/2006/relationships/hyperlink" Target="https://podminky.urs.cz/item/CS_URS_2024_01/775591905" TargetMode="External" /><Relationship Id="rId102" Type="http://schemas.openxmlformats.org/officeDocument/2006/relationships/hyperlink" Target="https://podminky.urs.cz/item/CS_URS_2024_01/775591919" TargetMode="External" /><Relationship Id="rId103" Type="http://schemas.openxmlformats.org/officeDocument/2006/relationships/hyperlink" Target="https://podminky.urs.cz/item/CS_URS_2024_01/775591920" TargetMode="External" /><Relationship Id="rId104" Type="http://schemas.openxmlformats.org/officeDocument/2006/relationships/hyperlink" Target="https://podminky.urs.cz/item/CS_URS_2024_01/775591921" TargetMode="External" /><Relationship Id="rId105" Type="http://schemas.openxmlformats.org/officeDocument/2006/relationships/hyperlink" Target="https://podminky.urs.cz/item/CS_URS_2024_01/775591922" TargetMode="External" /><Relationship Id="rId106" Type="http://schemas.openxmlformats.org/officeDocument/2006/relationships/hyperlink" Target="https://podminky.urs.cz/item/CS_URS_2024_01/775591926" TargetMode="External" /><Relationship Id="rId107" Type="http://schemas.openxmlformats.org/officeDocument/2006/relationships/hyperlink" Target="https://podminky.urs.cz/item/CS_URS_2024_01/998775201" TargetMode="External" /><Relationship Id="rId108" Type="http://schemas.openxmlformats.org/officeDocument/2006/relationships/hyperlink" Target="https://podminky.urs.cz/item/CS_URS_2024_01/781471810" TargetMode="External" /><Relationship Id="rId109" Type="http://schemas.openxmlformats.org/officeDocument/2006/relationships/hyperlink" Target="https://podminky.urs.cz/item/CS_URS_2024_01/781491822" TargetMode="External" /><Relationship Id="rId110" Type="http://schemas.openxmlformats.org/officeDocument/2006/relationships/hyperlink" Target="https://podminky.urs.cz/item/CS_URS_2024_01/781493611" TargetMode="External" /><Relationship Id="rId111" Type="http://schemas.openxmlformats.org/officeDocument/2006/relationships/hyperlink" Target="https://podminky.urs.cz/item/CS_URS_2024_01/781495115" TargetMode="External" /><Relationship Id="rId112" Type="http://schemas.openxmlformats.org/officeDocument/2006/relationships/hyperlink" Target="https://podminky.urs.cz/item/CS_URS_2024_01/781495211" TargetMode="External" /><Relationship Id="rId113" Type="http://schemas.openxmlformats.org/officeDocument/2006/relationships/hyperlink" Target="https://podminky.urs.cz/item/CS_URS_2024_01/998781201" TargetMode="External" /><Relationship Id="rId114" Type="http://schemas.openxmlformats.org/officeDocument/2006/relationships/hyperlink" Target="https://podminky.urs.cz/item/CS_URS_2024_01/783000125" TargetMode="External" /><Relationship Id="rId115" Type="http://schemas.openxmlformats.org/officeDocument/2006/relationships/hyperlink" Target="https://podminky.urs.cz/item/CS_URS_2024_01/783101203" TargetMode="External" /><Relationship Id="rId116" Type="http://schemas.openxmlformats.org/officeDocument/2006/relationships/hyperlink" Target="https://podminky.urs.cz/item/CS_URS_2024_01/783101403" TargetMode="External" /><Relationship Id="rId117" Type="http://schemas.openxmlformats.org/officeDocument/2006/relationships/hyperlink" Target="https://podminky.urs.cz/item/CS_URS_2024_01/783106805" TargetMode="External" /><Relationship Id="rId118" Type="http://schemas.openxmlformats.org/officeDocument/2006/relationships/hyperlink" Target="https://podminky.urs.cz/item/CS_URS_2024_01/783114101" TargetMode="External" /><Relationship Id="rId119" Type="http://schemas.openxmlformats.org/officeDocument/2006/relationships/hyperlink" Target="https://podminky.urs.cz/item/CS_URS_2024_01/783117101" TargetMode="External" /><Relationship Id="rId120" Type="http://schemas.openxmlformats.org/officeDocument/2006/relationships/hyperlink" Target="https://podminky.urs.cz/item/CS_URS_2024_01/783122131" TargetMode="External" /><Relationship Id="rId121" Type="http://schemas.openxmlformats.org/officeDocument/2006/relationships/hyperlink" Target="https://podminky.urs.cz/item/CS_URS_2024_01/783162201" TargetMode="External" /><Relationship Id="rId122" Type="http://schemas.openxmlformats.org/officeDocument/2006/relationships/hyperlink" Target="https://podminky.urs.cz/item/CS_URS_2024_01/783601711" TargetMode="External" /><Relationship Id="rId123" Type="http://schemas.openxmlformats.org/officeDocument/2006/relationships/hyperlink" Target="https://podminky.urs.cz/item/CS_URS_2024_01/783601713" TargetMode="External" /><Relationship Id="rId124" Type="http://schemas.openxmlformats.org/officeDocument/2006/relationships/hyperlink" Target="https://podminky.urs.cz/item/CS_URS_2024_01/783615551" TargetMode="External" /><Relationship Id="rId125" Type="http://schemas.openxmlformats.org/officeDocument/2006/relationships/hyperlink" Target="https://podminky.urs.cz/item/CS_URS_2024_01/783617505" TargetMode="External" /><Relationship Id="rId126" Type="http://schemas.openxmlformats.org/officeDocument/2006/relationships/hyperlink" Target="https://podminky.urs.cz/item/CS_URS_2024_01/783617615" TargetMode="External" /><Relationship Id="rId127" Type="http://schemas.openxmlformats.org/officeDocument/2006/relationships/hyperlink" Target="https://podminky.urs.cz/item/CS_URS_2024_01/784111001" TargetMode="External" /><Relationship Id="rId128" Type="http://schemas.openxmlformats.org/officeDocument/2006/relationships/hyperlink" Target="https://podminky.urs.cz/item/CS_URS_2024_01/784111031" TargetMode="External" /><Relationship Id="rId129" Type="http://schemas.openxmlformats.org/officeDocument/2006/relationships/hyperlink" Target="https://podminky.urs.cz/item/CS_URS_2024_01/784121001" TargetMode="External" /><Relationship Id="rId130" Type="http://schemas.openxmlformats.org/officeDocument/2006/relationships/hyperlink" Target="https://podminky.urs.cz/item/CS_URS_2024_01/784151011" TargetMode="External" /><Relationship Id="rId131" Type="http://schemas.openxmlformats.org/officeDocument/2006/relationships/hyperlink" Target="https://podminky.urs.cz/item/CS_URS_2024_01/784171101" TargetMode="External" /><Relationship Id="rId132" Type="http://schemas.openxmlformats.org/officeDocument/2006/relationships/hyperlink" Target="https://podminky.urs.cz/item/CS_URS_2024_01/784181131" TargetMode="External" /><Relationship Id="rId133" Type="http://schemas.openxmlformats.org/officeDocument/2006/relationships/hyperlink" Target="https://podminky.urs.cz/item/CS_URS_2024_01/784325231" TargetMode="External" /><Relationship Id="rId134" Type="http://schemas.openxmlformats.org/officeDocument/2006/relationships/hyperlink" Target="https://podminky.urs.cz/item/CS_URS_2024_01/013002000" TargetMode="External" /><Relationship Id="rId135" Type="http://schemas.openxmlformats.org/officeDocument/2006/relationships/hyperlink" Target="https://podminky.urs.cz/item/CS_URS_2024_01/024003001" TargetMode="External" /><Relationship Id="rId136" Type="http://schemas.openxmlformats.org/officeDocument/2006/relationships/hyperlink" Target="https://podminky.urs.cz/item/CS_URS_2024_01/065002000" TargetMode="External" /><Relationship Id="rId1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240131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Městká část Praha 5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Praha 5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31. 1. 2024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MAPAMI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'240131 - 05 - Vrchlického...'!J30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'240131 - 05 - Vrchlického...'!P108</f>
        <v>0</v>
      </c>
      <c r="AV55" s="123">
        <f>'240131 - 05 - Vrchlického...'!J33</f>
        <v>0</v>
      </c>
      <c r="AW55" s="123">
        <f>'240131 - 05 - Vrchlického...'!J34</f>
        <v>0</v>
      </c>
      <c r="AX55" s="123">
        <f>'240131 - 05 - Vrchlického...'!J35</f>
        <v>0</v>
      </c>
      <c r="AY55" s="123">
        <f>'240131 - 05 - Vrchlického...'!J36</f>
        <v>0</v>
      </c>
      <c r="AZ55" s="123">
        <f>'240131 - 05 - Vrchlického...'!F33</f>
        <v>0</v>
      </c>
      <c r="BA55" s="123">
        <f>'240131 - 05 - Vrchlického...'!F34</f>
        <v>0</v>
      </c>
      <c r="BB55" s="123">
        <f>'240131 - 05 - Vrchlického...'!F35</f>
        <v>0</v>
      </c>
      <c r="BC55" s="123">
        <f>'240131 - 05 - Vrchlického...'!F36</f>
        <v>0</v>
      </c>
      <c r="BD55" s="125">
        <f>'240131 - 05 - Vrchlického...'!F37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79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I/6PPAuMwoOm7VfwSsNXf0+jbggRlgnc6H2DoA/CgBgCXeiUbToLqQ1J8xD/ZDMxG/dVdXElKsPKQ+0a37w9yg==" hashValue="8Y/tah7nC7xXhPa0FY1wdWj2UC5RCy7EdDr7dP7FplzU6JHiID3SQ9wBfKzw3sUCzcJJhpIAgtt/L9rFH+RRMw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131 - 05 - Vrchlickéh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79</v>
      </c>
    </row>
    <row r="4" s="1" customFormat="1" ht="24.96" customHeight="1">
      <c r="B4" s="23"/>
      <c r="D4" s="129" t="s">
        <v>81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zakázky'!K6</f>
        <v>Městká část Praha 5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82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83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zakázky'!AN8</f>
        <v>31. 1. 2024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tr">
        <f>IF('Rekapitulace zakázky'!AN10="","",'Rekapitulace zakázky'!AN10)</f>
        <v/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tr">
        <f>IF('Rekapitulace zakázky'!E11="","",'Rekapitulace zakázky'!E11)</f>
        <v xml:space="preserve"> </v>
      </c>
      <c r="F15" s="41"/>
      <c r="G15" s="41"/>
      <c r="H15" s="41"/>
      <c r="I15" s="131" t="s">
        <v>28</v>
      </c>
      <c r="J15" s="135" t="str">
        <f>IF('Rekapitulace zakázky'!AN11="","",'Rekapitulace zakázky'!AN11)</f>
        <v/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zakázky'!AN13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5"/>
      <c r="G18" s="135"/>
      <c r="H18" s="135"/>
      <c r="I18" s="131" t="s">
        <v>28</v>
      </c>
      <c r="J18" s="36" t="str">
        <f>'Rekapitulace zakázky'!AN14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tr">
        <f>IF('Rekapitulace zakázky'!AN16="","",'Rekapitulace zakázky'!AN16)</f>
        <v/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tr">
        <f>IF('Rekapitulace zakázky'!E17="","",'Rekapitulace zakázky'!E17)</f>
        <v xml:space="preserve"> </v>
      </c>
      <c r="F21" s="41"/>
      <c r="G21" s="41"/>
      <c r="H21" s="41"/>
      <c r="I21" s="131" t="s">
        <v>28</v>
      </c>
      <c r="J21" s="135" t="str">
        <f>IF('Rekapitulace zakázky'!AN17="","",'Rekapitulace zakázky'!AN17)</f>
        <v/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33</v>
      </c>
      <c r="E23" s="41"/>
      <c r="F23" s="41"/>
      <c r="G23" s="41"/>
      <c r="H23" s="41"/>
      <c r="I23" s="131" t="s">
        <v>26</v>
      </c>
      <c r="J23" s="135" t="s">
        <v>19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34</v>
      </c>
      <c r="F24" s="41"/>
      <c r="G24" s="41"/>
      <c r="H24" s="41"/>
      <c r="I24" s="131" t="s">
        <v>28</v>
      </c>
      <c r="J24" s="135" t="s">
        <v>19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35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37</v>
      </c>
      <c r="E30" s="41"/>
      <c r="F30" s="41"/>
      <c r="G30" s="41"/>
      <c r="H30" s="41"/>
      <c r="I30" s="41"/>
      <c r="J30" s="143">
        <f>ROUND(J108,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39</v>
      </c>
      <c r="G32" s="41"/>
      <c r="H32" s="41"/>
      <c r="I32" s="144" t="s">
        <v>38</v>
      </c>
      <c r="J32" s="144" t="s">
        <v>40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41</v>
      </c>
      <c r="E33" s="131" t="s">
        <v>42</v>
      </c>
      <c r="F33" s="146">
        <f>ROUND((SUM(BE108:BE556)),  2)</f>
        <v>0</v>
      </c>
      <c r="G33" s="41"/>
      <c r="H33" s="41"/>
      <c r="I33" s="147">
        <v>0.20999999999999999</v>
      </c>
      <c r="J33" s="146">
        <f>ROUND(((SUM(BE108:BE556))*I33),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43</v>
      </c>
      <c r="F34" s="146">
        <f>ROUND((SUM(BF108:BF556)),  2)</f>
        <v>0</v>
      </c>
      <c r="G34" s="41"/>
      <c r="H34" s="41"/>
      <c r="I34" s="147">
        <v>0.12</v>
      </c>
      <c r="J34" s="146">
        <f>ROUND(((SUM(BF108:BF556))*I34),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44</v>
      </c>
      <c r="F35" s="146">
        <f>ROUND((SUM(BG108:BG556)),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45</v>
      </c>
      <c r="F36" s="146">
        <f>ROUND((SUM(BH108:BH556)),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46</v>
      </c>
      <c r="F37" s="146">
        <f>ROUND((SUM(BI108:BI556)),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84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Městká část Praha 5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82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240131 - 05 - Vrchlického 493/41, byt 103, 2a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5</v>
      </c>
      <c r="G52" s="43"/>
      <c r="H52" s="43"/>
      <c r="I52" s="35" t="s">
        <v>23</v>
      </c>
      <c r="J52" s="75" t="str">
        <f>IF(J12="","",J12)</f>
        <v>31. 1. 2024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MAPAMI s.r.o.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85</v>
      </c>
      <c r="D57" s="161"/>
      <c r="E57" s="161"/>
      <c r="F57" s="161"/>
      <c r="G57" s="161"/>
      <c r="H57" s="161"/>
      <c r="I57" s="161"/>
      <c r="J57" s="162" t="s">
        <v>86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69</v>
      </c>
      <c r="D59" s="43"/>
      <c r="E59" s="43"/>
      <c r="F59" s="43"/>
      <c r="G59" s="43"/>
      <c r="H59" s="43"/>
      <c r="I59" s="43"/>
      <c r="J59" s="105">
        <f>J108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87</v>
      </c>
    </row>
    <row r="60" s="9" customFormat="1" ht="24.96" customHeight="1">
      <c r="A60" s="9"/>
      <c r="B60" s="164"/>
      <c r="C60" s="165"/>
      <c r="D60" s="166" t="s">
        <v>88</v>
      </c>
      <c r="E60" s="167"/>
      <c r="F60" s="167"/>
      <c r="G60" s="167"/>
      <c r="H60" s="167"/>
      <c r="I60" s="167"/>
      <c r="J60" s="168">
        <f>J109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89</v>
      </c>
      <c r="E61" s="173"/>
      <c r="F61" s="173"/>
      <c r="G61" s="173"/>
      <c r="H61" s="173"/>
      <c r="I61" s="173"/>
      <c r="J61" s="174">
        <f>J110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90</v>
      </c>
      <c r="E62" s="173"/>
      <c r="F62" s="173"/>
      <c r="G62" s="173"/>
      <c r="H62" s="173"/>
      <c r="I62" s="173"/>
      <c r="J62" s="174">
        <f>J120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91</v>
      </c>
      <c r="E63" s="173"/>
      <c r="F63" s="173"/>
      <c r="G63" s="173"/>
      <c r="H63" s="173"/>
      <c r="I63" s="173"/>
      <c r="J63" s="174">
        <f>J153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92</v>
      </c>
      <c r="E64" s="173"/>
      <c r="F64" s="173"/>
      <c r="G64" s="173"/>
      <c r="H64" s="173"/>
      <c r="I64" s="173"/>
      <c r="J64" s="174">
        <f>J182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93</v>
      </c>
      <c r="E65" s="173"/>
      <c r="F65" s="173"/>
      <c r="G65" s="173"/>
      <c r="H65" s="173"/>
      <c r="I65" s="173"/>
      <c r="J65" s="174">
        <f>J198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94</v>
      </c>
      <c r="E66" s="167"/>
      <c r="F66" s="167"/>
      <c r="G66" s="167"/>
      <c r="H66" s="167"/>
      <c r="I66" s="167"/>
      <c r="J66" s="168">
        <f>J201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95</v>
      </c>
      <c r="E67" s="173"/>
      <c r="F67" s="173"/>
      <c r="G67" s="173"/>
      <c r="H67" s="173"/>
      <c r="I67" s="173"/>
      <c r="J67" s="174">
        <f>J202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96</v>
      </c>
      <c r="E68" s="173"/>
      <c r="F68" s="173"/>
      <c r="G68" s="173"/>
      <c r="H68" s="173"/>
      <c r="I68" s="173"/>
      <c r="J68" s="174">
        <f>J214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97</v>
      </c>
      <c r="E69" s="173"/>
      <c r="F69" s="173"/>
      <c r="G69" s="173"/>
      <c r="H69" s="173"/>
      <c r="I69" s="173"/>
      <c r="J69" s="174">
        <f>J228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98</v>
      </c>
      <c r="E70" s="173"/>
      <c r="F70" s="173"/>
      <c r="G70" s="173"/>
      <c r="H70" s="173"/>
      <c r="I70" s="173"/>
      <c r="J70" s="174">
        <f>J246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99</v>
      </c>
      <c r="E71" s="173"/>
      <c r="F71" s="173"/>
      <c r="G71" s="173"/>
      <c r="H71" s="173"/>
      <c r="I71" s="173"/>
      <c r="J71" s="174">
        <f>J259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100</v>
      </c>
      <c r="E72" s="173"/>
      <c r="F72" s="173"/>
      <c r="G72" s="173"/>
      <c r="H72" s="173"/>
      <c r="I72" s="173"/>
      <c r="J72" s="174">
        <f>J301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101</v>
      </c>
      <c r="E73" s="173"/>
      <c r="F73" s="173"/>
      <c r="G73" s="173"/>
      <c r="H73" s="173"/>
      <c r="I73" s="173"/>
      <c r="J73" s="174">
        <f>J305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102</v>
      </c>
      <c r="E74" s="173"/>
      <c r="F74" s="173"/>
      <c r="G74" s="173"/>
      <c r="H74" s="173"/>
      <c r="I74" s="173"/>
      <c r="J74" s="174">
        <f>J310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103</v>
      </c>
      <c r="E75" s="173"/>
      <c r="F75" s="173"/>
      <c r="G75" s="173"/>
      <c r="H75" s="173"/>
      <c r="I75" s="173"/>
      <c r="J75" s="174">
        <f>J348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104</v>
      </c>
      <c r="E76" s="173"/>
      <c r="F76" s="173"/>
      <c r="G76" s="173"/>
      <c r="H76" s="173"/>
      <c r="I76" s="173"/>
      <c r="J76" s="174">
        <f>J358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105</v>
      </c>
      <c r="E77" s="173"/>
      <c r="F77" s="173"/>
      <c r="G77" s="173"/>
      <c r="H77" s="173"/>
      <c r="I77" s="173"/>
      <c r="J77" s="174">
        <f>J363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106</v>
      </c>
      <c r="E78" s="173"/>
      <c r="F78" s="173"/>
      <c r="G78" s="173"/>
      <c r="H78" s="173"/>
      <c r="I78" s="173"/>
      <c r="J78" s="174">
        <f>J411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107</v>
      </c>
      <c r="E79" s="173"/>
      <c r="F79" s="173"/>
      <c r="G79" s="173"/>
      <c r="H79" s="173"/>
      <c r="I79" s="173"/>
      <c r="J79" s="174">
        <f>J416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108</v>
      </c>
      <c r="E80" s="173"/>
      <c r="F80" s="173"/>
      <c r="G80" s="173"/>
      <c r="H80" s="173"/>
      <c r="I80" s="173"/>
      <c r="J80" s="174">
        <f>J444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0"/>
      <c r="C81" s="171"/>
      <c r="D81" s="172" t="s">
        <v>109</v>
      </c>
      <c r="E81" s="173"/>
      <c r="F81" s="173"/>
      <c r="G81" s="173"/>
      <c r="H81" s="173"/>
      <c r="I81" s="173"/>
      <c r="J81" s="174">
        <f>J465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0"/>
      <c r="C82" s="171"/>
      <c r="D82" s="172" t="s">
        <v>110</v>
      </c>
      <c r="E82" s="173"/>
      <c r="F82" s="173"/>
      <c r="G82" s="173"/>
      <c r="H82" s="173"/>
      <c r="I82" s="173"/>
      <c r="J82" s="174">
        <f>J492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0"/>
      <c r="C83" s="171"/>
      <c r="D83" s="172" t="s">
        <v>111</v>
      </c>
      <c r="E83" s="173"/>
      <c r="F83" s="173"/>
      <c r="G83" s="173"/>
      <c r="H83" s="173"/>
      <c r="I83" s="173"/>
      <c r="J83" s="174">
        <f>J528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64"/>
      <c r="C84" s="165"/>
      <c r="D84" s="166" t="s">
        <v>112</v>
      </c>
      <c r="E84" s="167"/>
      <c r="F84" s="167"/>
      <c r="G84" s="167"/>
      <c r="H84" s="167"/>
      <c r="I84" s="167"/>
      <c r="J84" s="168">
        <f>J545</f>
        <v>0</v>
      </c>
      <c r="K84" s="165"/>
      <c r="L84" s="16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70"/>
      <c r="C85" s="171"/>
      <c r="D85" s="172" t="s">
        <v>113</v>
      </c>
      <c r="E85" s="173"/>
      <c r="F85" s="173"/>
      <c r="G85" s="173"/>
      <c r="H85" s="173"/>
      <c r="I85" s="173"/>
      <c r="J85" s="174">
        <f>J546</f>
        <v>0</v>
      </c>
      <c r="K85" s="171"/>
      <c r="L85" s="175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0"/>
      <c r="C86" s="171"/>
      <c r="D86" s="172" t="s">
        <v>114</v>
      </c>
      <c r="E86" s="173"/>
      <c r="F86" s="173"/>
      <c r="G86" s="173"/>
      <c r="H86" s="173"/>
      <c r="I86" s="173"/>
      <c r="J86" s="174">
        <f>J549</f>
        <v>0</v>
      </c>
      <c r="K86" s="171"/>
      <c r="L86" s="175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0"/>
      <c r="C87" s="171"/>
      <c r="D87" s="172" t="s">
        <v>115</v>
      </c>
      <c r="E87" s="173"/>
      <c r="F87" s="173"/>
      <c r="G87" s="173"/>
      <c r="H87" s="173"/>
      <c r="I87" s="173"/>
      <c r="J87" s="174">
        <f>J552</f>
        <v>0</v>
      </c>
      <c r="K87" s="171"/>
      <c r="L87" s="175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0"/>
      <c r="C88" s="171"/>
      <c r="D88" s="172" t="s">
        <v>116</v>
      </c>
      <c r="E88" s="173"/>
      <c r="F88" s="173"/>
      <c r="G88" s="173"/>
      <c r="H88" s="173"/>
      <c r="I88" s="173"/>
      <c r="J88" s="174">
        <f>J555</f>
        <v>0</v>
      </c>
      <c r="K88" s="171"/>
      <c r="L88" s="175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2" customFormat="1" ht="21.84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3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133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4" s="2" customFormat="1" ht="6.96" customHeight="1">
      <c r="A94" s="41"/>
      <c r="B94" s="64"/>
      <c r="C94" s="65"/>
      <c r="D94" s="65"/>
      <c r="E94" s="65"/>
      <c r="F94" s="65"/>
      <c r="G94" s="65"/>
      <c r="H94" s="65"/>
      <c r="I94" s="65"/>
      <c r="J94" s="65"/>
      <c r="K94" s="65"/>
      <c r="L94" s="133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24.96" customHeight="1">
      <c r="A95" s="41"/>
      <c r="B95" s="42"/>
      <c r="C95" s="26" t="s">
        <v>117</v>
      </c>
      <c r="D95" s="43"/>
      <c r="E95" s="43"/>
      <c r="F95" s="43"/>
      <c r="G95" s="43"/>
      <c r="H95" s="43"/>
      <c r="I95" s="43"/>
      <c r="J95" s="43"/>
      <c r="K95" s="43"/>
      <c r="L95" s="133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33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16</v>
      </c>
      <c r="D97" s="43"/>
      <c r="E97" s="43"/>
      <c r="F97" s="43"/>
      <c r="G97" s="43"/>
      <c r="H97" s="43"/>
      <c r="I97" s="43"/>
      <c r="J97" s="43"/>
      <c r="K97" s="43"/>
      <c r="L97" s="133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6.5" customHeight="1">
      <c r="A98" s="41"/>
      <c r="B98" s="42"/>
      <c r="C98" s="43"/>
      <c r="D98" s="43"/>
      <c r="E98" s="159" t="str">
        <f>E7</f>
        <v>Městká část Praha 5</v>
      </c>
      <c r="F98" s="35"/>
      <c r="G98" s="35"/>
      <c r="H98" s="35"/>
      <c r="I98" s="43"/>
      <c r="J98" s="43"/>
      <c r="K98" s="43"/>
      <c r="L98" s="133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2" customHeight="1">
      <c r="A99" s="41"/>
      <c r="B99" s="42"/>
      <c r="C99" s="35" t="s">
        <v>82</v>
      </c>
      <c r="D99" s="43"/>
      <c r="E99" s="43"/>
      <c r="F99" s="43"/>
      <c r="G99" s="43"/>
      <c r="H99" s="43"/>
      <c r="I99" s="43"/>
      <c r="J99" s="43"/>
      <c r="K99" s="43"/>
      <c r="L99" s="133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6.5" customHeight="1">
      <c r="A100" s="41"/>
      <c r="B100" s="42"/>
      <c r="C100" s="43"/>
      <c r="D100" s="43"/>
      <c r="E100" s="72" t="str">
        <f>E9</f>
        <v>240131 - 05 - Vrchlického 493/41, byt 103, 2a</v>
      </c>
      <c r="F100" s="43"/>
      <c r="G100" s="43"/>
      <c r="H100" s="43"/>
      <c r="I100" s="43"/>
      <c r="J100" s="43"/>
      <c r="K100" s="43"/>
      <c r="L100" s="133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33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5" t="s">
        <v>21</v>
      </c>
      <c r="D102" s="43"/>
      <c r="E102" s="43"/>
      <c r="F102" s="30" t="str">
        <f>F12</f>
        <v>Praha 5</v>
      </c>
      <c r="G102" s="43"/>
      <c r="H102" s="43"/>
      <c r="I102" s="35" t="s">
        <v>23</v>
      </c>
      <c r="J102" s="75" t="str">
        <f>IF(J12="","",J12)</f>
        <v>31. 1. 2024</v>
      </c>
      <c r="K102" s="43"/>
      <c r="L102" s="133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6.96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133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5.15" customHeight="1">
      <c r="A104" s="41"/>
      <c r="B104" s="42"/>
      <c r="C104" s="35" t="s">
        <v>25</v>
      </c>
      <c r="D104" s="43"/>
      <c r="E104" s="43"/>
      <c r="F104" s="30" t="str">
        <f>E15</f>
        <v xml:space="preserve"> </v>
      </c>
      <c r="G104" s="43"/>
      <c r="H104" s="43"/>
      <c r="I104" s="35" t="s">
        <v>31</v>
      </c>
      <c r="J104" s="39" t="str">
        <f>E21</f>
        <v xml:space="preserve"> </v>
      </c>
      <c r="K104" s="43"/>
      <c r="L104" s="133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29</v>
      </c>
      <c r="D105" s="43"/>
      <c r="E105" s="43"/>
      <c r="F105" s="30" t="str">
        <f>IF(E18="","",E18)</f>
        <v>Vyplň údaj</v>
      </c>
      <c r="G105" s="43"/>
      <c r="H105" s="43"/>
      <c r="I105" s="35" t="s">
        <v>33</v>
      </c>
      <c r="J105" s="39" t="str">
        <f>E24</f>
        <v>MAPAMI s.r.o.</v>
      </c>
      <c r="K105" s="43"/>
      <c r="L105" s="133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0.32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33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11" customFormat="1" ht="29.28" customHeight="1">
      <c r="A107" s="176"/>
      <c r="B107" s="177"/>
      <c r="C107" s="178" t="s">
        <v>118</v>
      </c>
      <c r="D107" s="179" t="s">
        <v>56</v>
      </c>
      <c r="E107" s="179" t="s">
        <v>52</v>
      </c>
      <c r="F107" s="179" t="s">
        <v>53</v>
      </c>
      <c r="G107" s="179" t="s">
        <v>119</v>
      </c>
      <c r="H107" s="179" t="s">
        <v>120</v>
      </c>
      <c r="I107" s="179" t="s">
        <v>121</v>
      </c>
      <c r="J107" s="179" t="s">
        <v>86</v>
      </c>
      <c r="K107" s="180" t="s">
        <v>122</v>
      </c>
      <c r="L107" s="181"/>
      <c r="M107" s="95" t="s">
        <v>19</v>
      </c>
      <c r="N107" s="96" t="s">
        <v>41</v>
      </c>
      <c r="O107" s="96" t="s">
        <v>123</v>
      </c>
      <c r="P107" s="96" t="s">
        <v>124</v>
      </c>
      <c r="Q107" s="96" t="s">
        <v>125</v>
      </c>
      <c r="R107" s="96" t="s">
        <v>126</v>
      </c>
      <c r="S107" s="96" t="s">
        <v>127</v>
      </c>
      <c r="T107" s="97" t="s">
        <v>128</v>
      </c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</row>
    <row r="108" s="2" customFormat="1" ht="22.8" customHeight="1">
      <c r="A108" s="41"/>
      <c r="B108" s="42"/>
      <c r="C108" s="102" t="s">
        <v>129</v>
      </c>
      <c r="D108" s="43"/>
      <c r="E108" s="43"/>
      <c r="F108" s="43"/>
      <c r="G108" s="43"/>
      <c r="H108" s="43"/>
      <c r="I108" s="43"/>
      <c r="J108" s="182">
        <f>BK108</f>
        <v>0</v>
      </c>
      <c r="K108" s="43"/>
      <c r="L108" s="47"/>
      <c r="M108" s="98"/>
      <c r="N108" s="183"/>
      <c r="O108" s="99"/>
      <c r="P108" s="184">
        <f>P109+P201+P545</f>
        <v>0</v>
      </c>
      <c r="Q108" s="99"/>
      <c r="R108" s="184">
        <f>R109+R201+R545</f>
        <v>4.6668277700000003</v>
      </c>
      <c r="S108" s="99"/>
      <c r="T108" s="185">
        <f>T109+T201+T545</f>
        <v>6.6077577000000005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70</v>
      </c>
      <c r="AU108" s="20" t="s">
        <v>87</v>
      </c>
      <c r="BK108" s="186">
        <f>BK109+BK201+BK545</f>
        <v>0</v>
      </c>
    </row>
    <row r="109" s="12" customFormat="1" ht="25.92" customHeight="1">
      <c r="A109" s="12"/>
      <c r="B109" s="187"/>
      <c r="C109" s="188"/>
      <c r="D109" s="189" t="s">
        <v>70</v>
      </c>
      <c r="E109" s="190" t="s">
        <v>130</v>
      </c>
      <c r="F109" s="190" t="s">
        <v>131</v>
      </c>
      <c r="G109" s="188"/>
      <c r="H109" s="188"/>
      <c r="I109" s="191"/>
      <c r="J109" s="192">
        <f>BK109</f>
        <v>0</v>
      </c>
      <c r="K109" s="188"/>
      <c r="L109" s="193"/>
      <c r="M109" s="194"/>
      <c r="N109" s="195"/>
      <c r="O109" s="195"/>
      <c r="P109" s="196">
        <f>P110+P120+P153+P182+P198</f>
        <v>0</v>
      </c>
      <c r="Q109" s="195"/>
      <c r="R109" s="196">
        <f>R110+R120+R153+R182+R198</f>
        <v>2.9438232000000002</v>
      </c>
      <c r="S109" s="195"/>
      <c r="T109" s="197">
        <f>T110+T120+T153+T182+T198</f>
        <v>3.1237999999999997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8" t="s">
        <v>79</v>
      </c>
      <c r="AT109" s="199" t="s">
        <v>70</v>
      </c>
      <c r="AU109" s="199" t="s">
        <v>71</v>
      </c>
      <c r="AY109" s="198" t="s">
        <v>132</v>
      </c>
      <c r="BK109" s="200">
        <f>BK110+BK120+BK153+BK182+BK198</f>
        <v>0</v>
      </c>
    </row>
    <row r="110" s="12" customFormat="1" ht="22.8" customHeight="1">
      <c r="A110" s="12"/>
      <c r="B110" s="187"/>
      <c r="C110" s="188"/>
      <c r="D110" s="189" t="s">
        <v>70</v>
      </c>
      <c r="E110" s="201" t="s">
        <v>133</v>
      </c>
      <c r="F110" s="201" t="s">
        <v>134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SUM(P111:P119)</f>
        <v>0</v>
      </c>
      <c r="Q110" s="195"/>
      <c r="R110" s="196">
        <f>SUM(R111:R119)</f>
        <v>0.29353719999999994</v>
      </c>
      <c r="S110" s="195"/>
      <c r="T110" s="197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79</v>
      </c>
      <c r="AT110" s="199" t="s">
        <v>70</v>
      </c>
      <c r="AU110" s="199" t="s">
        <v>79</v>
      </c>
      <c r="AY110" s="198" t="s">
        <v>132</v>
      </c>
      <c r="BK110" s="200">
        <f>SUM(BK111:BK119)</f>
        <v>0</v>
      </c>
    </row>
    <row r="111" s="2" customFormat="1" ht="24.15" customHeight="1">
      <c r="A111" s="41"/>
      <c r="B111" s="42"/>
      <c r="C111" s="203" t="s">
        <v>79</v>
      </c>
      <c r="D111" s="203" t="s">
        <v>135</v>
      </c>
      <c r="E111" s="204" t="s">
        <v>136</v>
      </c>
      <c r="F111" s="205" t="s">
        <v>137</v>
      </c>
      <c r="G111" s="206" t="s">
        <v>138</v>
      </c>
      <c r="H111" s="207">
        <v>2.3999999999999999</v>
      </c>
      <c r="I111" s="208"/>
      <c r="J111" s="209">
        <f>ROUND(I111*H111,2)</f>
        <v>0</v>
      </c>
      <c r="K111" s="205" t="s">
        <v>139</v>
      </c>
      <c r="L111" s="47"/>
      <c r="M111" s="210" t="s">
        <v>19</v>
      </c>
      <c r="N111" s="211" t="s">
        <v>43</v>
      </c>
      <c r="O111" s="87"/>
      <c r="P111" s="212">
        <f>O111*H111</f>
        <v>0</v>
      </c>
      <c r="Q111" s="212">
        <v>0.061719999999999997</v>
      </c>
      <c r="R111" s="212">
        <f>Q111*H111</f>
        <v>0.14812799999999998</v>
      </c>
      <c r="S111" s="212">
        <v>0</v>
      </c>
      <c r="T111" s="213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4" t="s">
        <v>140</v>
      </c>
      <c r="AT111" s="214" t="s">
        <v>135</v>
      </c>
      <c r="AU111" s="214" t="s">
        <v>141</v>
      </c>
      <c r="AY111" s="20" t="s">
        <v>132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0" t="s">
        <v>141</v>
      </c>
      <c r="BK111" s="215">
        <f>ROUND(I111*H111,2)</f>
        <v>0</v>
      </c>
      <c r="BL111" s="20" t="s">
        <v>140</v>
      </c>
      <c r="BM111" s="214" t="s">
        <v>142</v>
      </c>
    </row>
    <row r="112" s="2" customFormat="1">
      <c r="A112" s="41"/>
      <c r="B112" s="42"/>
      <c r="C112" s="43"/>
      <c r="D112" s="216" t="s">
        <v>143</v>
      </c>
      <c r="E112" s="43"/>
      <c r="F112" s="217" t="s">
        <v>144</v>
      </c>
      <c r="G112" s="43"/>
      <c r="H112" s="43"/>
      <c r="I112" s="218"/>
      <c r="J112" s="43"/>
      <c r="K112" s="43"/>
      <c r="L112" s="47"/>
      <c r="M112" s="219"/>
      <c r="N112" s="220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143</v>
      </c>
      <c r="AU112" s="20" t="s">
        <v>141</v>
      </c>
    </row>
    <row r="113" s="2" customFormat="1" ht="16.5" customHeight="1">
      <c r="A113" s="41"/>
      <c r="B113" s="42"/>
      <c r="C113" s="203" t="s">
        <v>141</v>
      </c>
      <c r="D113" s="203" t="s">
        <v>135</v>
      </c>
      <c r="E113" s="204" t="s">
        <v>145</v>
      </c>
      <c r="F113" s="205" t="s">
        <v>146</v>
      </c>
      <c r="G113" s="206" t="s">
        <v>147</v>
      </c>
      <c r="H113" s="207">
        <v>0.80000000000000004</v>
      </c>
      <c r="I113" s="208"/>
      <c r="J113" s="209">
        <f>ROUND(I113*H113,2)</f>
        <v>0</v>
      </c>
      <c r="K113" s="205" t="s">
        <v>139</v>
      </c>
      <c r="L113" s="47"/>
      <c r="M113" s="210" t="s">
        <v>19</v>
      </c>
      <c r="N113" s="211" t="s">
        <v>43</v>
      </c>
      <c r="O113" s="87"/>
      <c r="P113" s="212">
        <f>O113*H113</f>
        <v>0</v>
      </c>
      <c r="Q113" s="212">
        <v>8.0000000000000007E-05</v>
      </c>
      <c r="R113" s="212">
        <f>Q113*H113</f>
        <v>6.4000000000000011E-05</v>
      </c>
      <c r="S113" s="212">
        <v>0</v>
      </c>
      <c r="T113" s="213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4" t="s">
        <v>140</v>
      </c>
      <c r="AT113" s="214" t="s">
        <v>135</v>
      </c>
      <c r="AU113" s="214" t="s">
        <v>141</v>
      </c>
      <c r="AY113" s="20" t="s">
        <v>132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0" t="s">
        <v>141</v>
      </c>
      <c r="BK113" s="215">
        <f>ROUND(I113*H113,2)</f>
        <v>0</v>
      </c>
      <c r="BL113" s="20" t="s">
        <v>140</v>
      </c>
      <c r="BM113" s="214" t="s">
        <v>148</v>
      </c>
    </row>
    <row r="114" s="2" customFormat="1">
      <c r="A114" s="41"/>
      <c r="B114" s="42"/>
      <c r="C114" s="43"/>
      <c r="D114" s="216" t="s">
        <v>143</v>
      </c>
      <c r="E114" s="43"/>
      <c r="F114" s="217" t="s">
        <v>149</v>
      </c>
      <c r="G114" s="43"/>
      <c r="H114" s="43"/>
      <c r="I114" s="218"/>
      <c r="J114" s="43"/>
      <c r="K114" s="43"/>
      <c r="L114" s="47"/>
      <c r="M114" s="219"/>
      <c r="N114" s="220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143</v>
      </c>
      <c r="AU114" s="20" t="s">
        <v>141</v>
      </c>
    </row>
    <row r="115" s="2" customFormat="1" ht="16.5" customHeight="1">
      <c r="A115" s="41"/>
      <c r="B115" s="42"/>
      <c r="C115" s="203" t="s">
        <v>133</v>
      </c>
      <c r="D115" s="203" t="s">
        <v>135</v>
      </c>
      <c r="E115" s="204" t="s">
        <v>150</v>
      </c>
      <c r="F115" s="205" t="s">
        <v>151</v>
      </c>
      <c r="G115" s="206" t="s">
        <v>147</v>
      </c>
      <c r="H115" s="207">
        <v>3</v>
      </c>
      <c r="I115" s="208"/>
      <c r="J115" s="209">
        <f>ROUND(I115*H115,2)</f>
        <v>0</v>
      </c>
      <c r="K115" s="205" t="s">
        <v>139</v>
      </c>
      <c r="L115" s="47"/>
      <c r="M115" s="210" t="s">
        <v>19</v>
      </c>
      <c r="N115" s="211" t="s">
        <v>43</v>
      </c>
      <c r="O115" s="87"/>
      <c r="P115" s="212">
        <f>O115*H115</f>
        <v>0</v>
      </c>
      <c r="Q115" s="212">
        <v>0.00012999999999999999</v>
      </c>
      <c r="R115" s="212">
        <f>Q115*H115</f>
        <v>0.00038999999999999994</v>
      </c>
      <c r="S115" s="212">
        <v>0</v>
      </c>
      <c r="T115" s="213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4" t="s">
        <v>140</v>
      </c>
      <c r="AT115" s="214" t="s">
        <v>135</v>
      </c>
      <c r="AU115" s="214" t="s">
        <v>141</v>
      </c>
      <c r="AY115" s="20" t="s">
        <v>132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0" t="s">
        <v>141</v>
      </c>
      <c r="BK115" s="215">
        <f>ROUND(I115*H115,2)</f>
        <v>0</v>
      </c>
      <c r="BL115" s="20" t="s">
        <v>140</v>
      </c>
      <c r="BM115" s="214" t="s">
        <v>152</v>
      </c>
    </row>
    <row r="116" s="2" customFormat="1">
      <c r="A116" s="41"/>
      <c r="B116" s="42"/>
      <c r="C116" s="43"/>
      <c r="D116" s="216" t="s">
        <v>143</v>
      </c>
      <c r="E116" s="43"/>
      <c r="F116" s="217" t="s">
        <v>153</v>
      </c>
      <c r="G116" s="43"/>
      <c r="H116" s="43"/>
      <c r="I116" s="218"/>
      <c r="J116" s="43"/>
      <c r="K116" s="43"/>
      <c r="L116" s="47"/>
      <c r="M116" s="219"/>
      <c r="N116" s="220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143</v>
      </c>
      <c r="AU116" s="20" t="s">
        <v>141</v>
      </c>
    </row>
    <row r="117" s="2" customFormat="1" ht="24.15" customHeight="1">
      <c r="A117" s="41"/>
      <c r="B117" s="42"/>
      <c r="C117" s="203" t="s">
        <v>140</v>
      </c>
      <c r="D117" s="203" t="s">
        <v>135</v>
      </c>
      <c r="E117" s="204" t="s">
        <v>154</v>
      </c>
      <c r="F117" s="205" t="s">
        <v>155</v>
      </c>
      <c r="G117" s="206" t="s">
        <v>138</v>
      </c>
      <c r="H117" s="207">
        <v>2.7599999999999998</v>
      </c>
      <c r="I117" s="208"/>
      <c r="J117" s="209">
        <f>ROUND(I117*H117,2)</f>
        <v>0</v>
      </c>
      <c r="K117" s="205" t="s">
        <v>139</v>
      </c>
      <c r="L117" s="47"/>
      <c r="M117" s="210" t="s">
        <v>19</v>
      </c>
      <c r="N117" s="211" t="s">
        <v>43</v>
      </c>
      <c r="O117" s="87"/>
      <c r="P117" s="212">
        <f>O117*H117</f>
        <v>0</v>
      </c>
      <c r="Q117" s="212">
        <v>0.052519999999999997</v>
      </c>
      <c r="R117" s="212">
        <f>Q117*H117</f>
        <v>0.14495519999999998</v>
      </c>
      <c r="S117" s="212">
        <v>0</v>
      </c>
      <c r="T117" s="213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4" t="s">
        <v>140</v>
      </c>
      <c r="AT117" s="214" t="s">
        <v>135</v>
      </c>
      <c r="AU117" s="214" t="s">
        <v>141</v>
      </c>
      <c r="AY117" s="20" t="s">
        <v>132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0" t="s">
        <v>141</v>
      </c>
      <c r="BK117" s="215">
        <f>ROUND(I117*H117,2)</f>
        <v>0</v>
      </c>
      <c r="BL117" s="20" t="s">
        <v>140</v>
      </c>
      <c r="BM117" s="214" t="s">
        <v>156</v>
      </c>
    </row>
    <row r="118" s="2" customFormat="1">
      <c r="A118" s="41"/>
      <c r="B118" s="42"/>
      <c r="C118" s="43"/>
      <c r="D118" s="216" t="s">
        <v>143</v>
      </c>
      <c r="E118" s="43"/>
      <c r="F118" s="217" t="s">
        <v>157</v>
      </c>
      <c r="G118" s="43"/>
      <c r="H118" s="43"/>
      <c r="I118" s="218"/>
      <c r="J118" s="43"/>
      <c r="K118" s="43"/>
      <c r="L118" s="47"/>
      <c r="M118" s="219"/>
      <c r="N118" s="220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143</v>
      </c>
      <c r="AU118" s="20" t="s">
        <v>141</v>
      </c>
    </row>
    <row r="119" s="13" customFormat="1">
      <c r="A119" s="13"/>
      <c r="B119" s="221"/>
      <c r="C119" s="222"/>
      <c r="D119" s="223" t="s">
        <v>158</v>
      </c>
      <c r="E119" s="224" t="s">
        <v>19</v>
      </c>
      <c r="F119" s="225" t="s">
        <v>159</v>
      </c>
      <c r="G119" s="222"/>
      <c r="H119" s="226">
        <v>2.7599999999999998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158</v>
      </c>
      <c r="AU119" s="232" t="s">
        <v>141</v>
      </c>
      <c r="AV119" s="13" t="s">
        <v>141</v>
      </c>
      <c r="AW119" s="13" t="s">
        <v>32</v>
      </c>
      <c r="AX119" s="13" t="s">
        <v>79</v>
      </c>
      <c r="AY119" s="232" t="s">
        <v>132</v>
      </c>
    </row>
    <row r="120" s="12" customFormat="1" ht="22.8" customHeight="1">
      <c r="A120" s="12"/>
      <c r="B120" s="187"/>
      <c r="C120" s="188"/>
      <c r="D120" s="189" t="s">
        <v>70</v>
      </c>
      <c r="E120" s="201" t="s">
        <v>160</v>
      </c>
      <c r="F120" s="201" t="s">
        <v>161</v>
      </c>
      <c r="G120" s="188"/>
      <c r="H120" s="188"/>
      <c r="I120" s="191"/>
      <c r="J120" s="202">
        <f>BK120</f>
        <v>0</v>
      </c>
      <c r="K120" s="188"/>
      <c r="L120" s="193"/>
      <c r="M120" s="194"/>
      <c r="N120" s="195"/>
      <c r="O120" s="195"/>
      <c r="P120" s="196">
        <f>SUM(P121:P152)</f>
        <v>0</v>
      </c>
      <c r="Q120" s="195"/>
      <c r="R120" s="196">
        <f>SUM(R121:R152)</f>
        <v>2.6382860000000004</v>
      </c>
      <c r="S120" s="195"/>
      <c r="T120" s="197">
        <f>SUM(T121:T152)</f>
        <v>0.00054000000000000001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8" t="s">
        <v>79</v>
      </c>
      <c r="AT120" s="199" t="s">
        <v>70</v>
      </c>
      <c r="AU120" s="199" t="s">
        <v>79</v>
      </c>
      <c r="AY120" s="198" t="s">
        <v>132</v>
      </c>
      <c r="BK120" s="200">
        <f>SUM(BK121:BK152)</f>
        <v>0</v>
      </c>
    </row>
    <row r="121" s="2" customFormat="1" ht="16.5" customHeight="1">
      <c r="A121" s="41"/>
      <c r="B121" s="42"/>
      <c r="C121" s="203" t="s">
        <v>162</v>
      </c>
      <c r="D121" s="203" t="s">
        <v>135</v>
      </c>
      <c r="E121" s="204" t="s">
        <v>163</v>
      </c>
      <c r="F121" s="205" t="s">
        <v>164</v>
      </c>
      <c r="G121" s="206" t="s">
        <v>138</v>
      </c>
      <c r="H121" s="207">
        <v>49</v>
      </c>
      <c r="I121" s="208"/>
      <c r="J121" s="209">
        <f>ROUND(I121*H121,2)</f>
        <v>0</v>
      </c>
      <c r="K121" s="205" t="s">
        <v>139</v>
      </c>
      <c r="L121" s="47"/>
      <c r="M121" s="210" t="s">
        <v>19</v>
      </c>
      <c r="N121" s="211" t="s">
        <v>43</v>
      </c>
      <c r="O121" s="87"/>
      <c r="P121" s="212">
        <f>O121*H121</f>
        <v>0</v>
      </c>
      <c r="Q121" s="212">
        <v>0.00025999999999999998</v>
      </c>
      <c r="R121" s="212">
        <f>Q121*H121</f>
        <v>0.01274</v>
      </c>
      <c r="S121" s="212">
        <v>0</v>
      </c>
      <c r="T121" s="213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4" t="s">
        <v>140</v>
      </c>
      <c r="AT121" s="214" t="s">
        <v>135</v>
      </c>
      <c r="AU121" s="214" t="s">
        <v>141</v>
      </c>
      <c r="AY121" s="20" t="s">
        <v>132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20" t="s">
        <v>141</v>
      </c>
      <c r="BK121" s="215">
        <f>ROUND(I121*H121,2)</f>
        <v>0</v>
      </c>
      <c r="BL121" s="20" t="s">
        <v>140</v>
      </c>
      <c r="BM121" s="214" t="s">
        <v>165</v>
      </c>
    </row>
    <row r="122" s="2" customFormat="1">
      <c r="A122" s="41"/>
      <c r="B122" s="42"/>
      <c r="C122" s="43"/>
      <c r="D122" s="216" t="s">
        <v>143</v>
      </c>
      <c r="E122" s="43"/>
      <c r="F122" s="217" t="s">
        <v>166</v>
      </c>
      <c r="G122" s="43"/>
      <c r="H122" s="43"/>
      <c r="I122" s="218"/>
      <c r="J122" s="43"/>
      <c r="K122" s="43"/>
      <c r="L122" s="47"/>
      <c r="M122" s="219"/>
      <c r="N122" s="220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143</v>
      </c>
      <c r="AU122" s="20" t="s">
        <v>141</v>
      </c>
    </row>
    <row r="123" s="13" customFormat="1">
      <c r="A123" s="13"/>
      <c r="B123" s="221"/>
      <c r="C123" s="222"/>
      <c r="D123" s="223" t="s">
        <v>158</v>
      </c>
      <c r="E123" s="224" t="s">
        <v>19</v>
      </c>
      <c r="F123" s="225" t="s">
        <v>167</v>
      </c>
      <c r="G123" s="222"/>
      <c r="H123" s="226">
        <v>49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158</v>
      </c>
      <c r="AU123" s="232" t="s">
        <v>141</v>
      </c>
      <c r="AV123" s="13" t="s">
        <v>141</v>
      </c>
      <c r="AW123" s="13" t="s">
        <v>32</v>
      </c>
      <c r="AX123" s="13" t="s">
        <v>79</v>
      </c>
      <c r="AY123" s="232" t="s">
        <v>132</v>
      </c>
    </row>
    <row r="124" s="2" customFormat="1" ht="24.15" customHeight="1">
      <c r="A124" s="41"/>
      <c r="B124" s="42"/>
      <c r="C124" s="203" t="s">
        <v>160</v>
      </c>
      <c r="D124" s="203" t="s">
        <v>135</v>
      </c>
      <c r="E124" s="204" t="s">
        <v>168</v>
      </c>
      <c r="F124" s="205" t="s">
        <v>169</v>
      </c>
      <c r="G124" s="206" t="s">
        <v>138</v>
      </c>
      <c r="H124" s="207">
        <v>49</v>
      </c>
      <c r="I124" s="208"/>
      <c r="J124" s="209">
        <f>ROUND(I124*H124,2)</f>
        <v>0</v>
      </c>
      <c r="K124" s="205" t="s">
        <v>139</v>
      </c>
      <c r="L124" s="47"/>
      <c r="M124" s="210" t="s">
        <v>19</v>
      </c>
      <c r="N124" s="211" t="s">
        <v>43</v>
      </c>
      <c r="O124" s="87"/>
      <c r="P124" s="212">
        <f>O124*H124</f>
        <v>0</v>
      </c>
      <c r="Q124" s="212">
        <v>0.0043800000000000002</v>
      </c>
      <c r="R124" s="212">
        <f>Q124*H124</f>
        <v>0.21462000000000001</v>
      </c>
      <c r="S124" s="212">
        <v>0</v>
      </c>
      <c r="T124" s="213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4" t="s">
        <v>140</v>
      </c>
      <c r="AT124" s="214" t="s">
        <v>135</v>
      </c>
      <c r="AU124" s="214" t="s">
        <v>141</v>
      </c>
      <c r="AY124" s="20" t="s">
        <v>132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20" t="s">
        <v>141</v>
      </c>
      <c r="BK124" s="215">
        <f>ROUND(I124*H124,2)</f>
        <v>0</v>
      </c>
      <c r="BL124" s="20" t="s">
        <v>140</v>
      </c>
      <c r="BM124" s="214" t="s">
        <v>170</v>
      </c>
    </row>
    <row r="125" s="2" customFormat="1">
      <c r="A125" s="41"/>
      <c r="B125" s="42"/>
      <c r="C125" s="43"/>
      <c r="D125" s="216" t="s">
        <v>143</v>
      </c>
      <c r="E125" s="43"/>
      <c r="F125" s="217" t="s">
        <v>171</v>
      </c>
      <c r="G125" s="43"/>
      <c r="H125" s="43"/>
      <c r="I125" s="218"/>
      <c r="J125" s="43"/>
      <c r="K125" s="43"/>
      <c r="L125" s="47"/>
      <c r="M125" s="219"/>
      <c r="N125" s="220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143</v>
      </c>
      <c r="AU125" s="20" t="s">
        <v>141</v>
      </c>
    </row>
    <row r="126" s="2" customFormat="1" ht="16.5" customHeight="1">
      <c r="A126" s="41"/>
      <c r="B126" s="42"/>
      <c r="C126" s="203" t="s">
        <v>172</v>
      </c>
      <c r="D126" s="203" t="s">
        <v>135</v>
      </c>
      <c r="E126" s="204" t="s">
        <v>173</v>
      </c>
      <c r="F126" s="205" t="s">
        <v>174</v>
      </c>
      <c r="G126" s="206" t="s">
        <v>138</v>
      </c>
      <c r="H126" s="207">
        <v>49</v>
      </c>
      <c r="I126" s="208"/>
      <c r="J126" s="209">
        <f>ROUND(I126*H126,2)</f>
        <v>0</v>
      </c>
      <c r="K126" s="205" t="s">
        <v>139</v>
      </c>
      <c r="L126" s="47"/>
      <c r="M126" s="210" t="s">
        <v>19</v>
      </c>
      <c r="N126" s="211" t="s">
        <v>43</v>
      </c>
      <c r="O126" s="87"/>
      <c r="P126" s="212">
        <f>O126*H126</f>
        <v>0</v>
      </c>
      <c r="Q126" s="212">
        <v>0.0030000000000000001</v>
      </c>
      <c r="R126" s="212">
        <f>Q126*H126</f>
        <v>0.14699999999999999</v>
      </c>
      <c r="S126" s="212">
        <v>0</v>
      </c>
      <c r="T126" s="213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4" t="s">
        <v>140</v>
      </c>
      <c r="AT126" s="214" t="s">
        <v>135</v>
      </c>
      <c r="AU126" s="214" t="s">
        <v>141</v>
      </c>
      <c r="AY126" s="20" t="s">
        <v>132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0" t="s">
        <v>141</v>
      </c>
      <c r="BK126" s="215">
        <f>ROUND(I126*H126,2)</f>
        <v>0</v>
      </c>
      <c r="BL126" s="20" t="s">
        <v>140</v>
      </c>
      <c r="BM126" s="214" t="s">
        <v>175</v>
      </c>
    </row>
    <row r="127" s="2" customFormat="1">
      <c r="A127" s="41"/>
      <c r="B127" s="42"/>
      <c r="C127" s="43"/>
      <c r="D127" s="216" t="s">
        <v>143</v>
      </c>
      <c r="E127" s="43"/>
      <c r="F127" s="217" t="s">
        <v>176</v>
      </c>
      <c r="G127" s="43"/>
      <c r="H127" s="43"/>
      <c r="I127" s="218"/>
      <c r="J127" s="43"/>
      <c r="K127" s="43"/>
      <c r="L127" s="47"/>
      <c r="M127" s="219"/>
      <c r="N127" s="22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143</v>
      </c>
      <c r="AU127" s="20" t="s">
        <v>141</v>
      </c>
    </row>
    <row r="128" s="2" customFormat="1" ht="16.5" customHeight="1">
      <c r="A128" s="41"/>
      <c r="B128" s="42"/>
      <c r="C128" s="203" t="s">
        <v>177</v>
      </c>
      <c r="D128" s="203" t="s">
        <v>135</v>
      </c>
      <c r="E128" s="204" t="s">
        <v>178</v>
      </c>
      <c r="F128" s="205" t="s">
        <v>179</v>
      </c>
      <c r="G128" s="206" t="s">
        <v>138</v>
      </c>
      <c r="H128" s="207">
        <v>10</v>
      </c>
      <c r="I128" s="208"/>
      <c r="J128" s="209">
        <f>ROUND(I128*H128,2)</f>
        <v>0</v>
      </c>
      <c r="K128" s="205" t="s">
        <v>139</v>
      </c>
      <c r="L128" s="47"/>
      <c r="M128" s="210" t="s">
        <v>19</v>
      </c>
      <c r="N128" s="211" t="s">
        <v>43</v>
      </c>
      <c r="O128" s="87"/>
      <c r="P128" s="212">
        <f>O128*H128</f>
        <v>0</v>
      </c>
      <c r="Q128" s="212">
        <v>0.056000000000000001</v>
      </c>
      <c r="R128" s="212">
        <f>Q128*H128</f>
        <v>0.56000000000000005</v>
      </c>
      <c r="S128" s="212">
        <v>0</v>
      </c>
      <c r="T128" s="213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4" t="s">
        <v>140</v>
      </c>
      <c r="AT128" s="214" t="s">
        <v>135</v>
      </c>
      <c r="AU128" s="214" t="s">
        <v>141</v>
      </c>
      <c r="AY128" s="20" t="s">
        <v>132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0" t="s">
        <v>141</v>
      </c>
      <c r="BK128" s="215">
        <f>ROUND(I128*H128,2)</f>
        <v>0</v>
      </c>
      <c r="BL128" s="20" t="s">
        <v>140</v>
      </c>
      <c r="BM128" s="214" t="s">
        <v>180</v>
      </c>
    </row>
    <row r="129" s="2" customFormat="1">
      <c r="A129" s="41"/>
      <c r="B129" s="42"/>
      <c r="C129" s="43"/>
      <c r="D129" s="216" t="s">
        <v>143</v>
      </c>
      <c r="E129" s="43"/>
      <c r="F129" s="217" t="s">
        <v>181</v>
      </c>
      <c r="G129" s="43"/>
      <c r="H129" s="43"/>
      <c r="I129" s="218"/>
      <c r="J129" s="43"/>
      <c r="K129" s="43"/>
      <c r="L129" s="47"/>
      <c r="M129" s="219"/>
      <c r="N129" s="220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143</v>
      </c>
      <c r="AU129" s="20" t="s">
        <v>141</v>
      </c>
    </row>
    <row r="130" s="2" customFormat="1" ht="16.5" customHeight="1">
      <c r="A130" s="41"/>
      <c r="B130" s="42"/>
      <c r="C130" s="203" t="s">
        <v>182</v>
      </c>
      <c r="D130" s="203" t="s">
        <v>135</v>
      </c>
      <c r="E130" s="204" t="s">
        <v>183</v>
      </c>
      <c r="F130" s="205" t="s">
        <v>184</v>
      </c>
      <c r="G130" s="206" t="s">
        <v>138</v>
      </c>
      <c r="H130" s="207">
        <v>133</v>
      </c>
      <c r="I130" s="208"/>
      <c r="J130" s="209">
        <f>ROUND(I130*H130,2)</f>
        <v>0</v>
      </c>
      <c r="K130" s="205" t="s">
        <v>139</v>
      </c>
      <c r="L130" s="47"/>
      <c r="M130" s="210" t="s">
        <v>19</v>
      </c>
      <c r="N130" s="211" t="s">
        <v>43</v>
      </c>
      <c r="O130" s="87"/>
      <c r="P130" s="212">
        <f>O130*H130</f>
        <v>0</v>
      </c>
      <c r="Q130" s="212">
        <v>0.00025999999999999998</v>
      </c>
      <c r="R130" s="212">
        <f>Q130*H130</f>
        <v>0.03458</v>
      </c>
      <c r="S130" s="212">
        <v>0</v>
      </c>
      <c r="T130" s="213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4" t="s">
        <v>140</v>
      </c>
      <c r="AT130" s="214" t="s">
        <v>135</v>
      </c>
      <c r="AU130" s="214" t="s">
        <v>141</v>
      </c>
      <c r="AY130" s="20" t="s">
        <v>132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0" t="s">
        <v>141</v>
      </c>
      <c r="BK130" s="215">
        <f>ROUND(I130*H130,2)</f>
        <v>0</v>
      </c>
      <c r="BL130" s="20" t="s">
        <v>140</v>
      </c>
      <c r="BM130" s="214" t="s">
        <v>185</v>
      </c>
    </row>
    <row r="131" s="2" customFormat="1">
      <c r="A131" s="41"/>
      <c r="B131" s="42"/>
      <c r="C131" s="43"/>
      <c r="D131" s="216" t="s">
        <v>143</v>
      </c>
      <c r="E131" s="43"/>
      <c r="F131" s="217" t="s">
        <v>186</v>
      </c>
      <c r="G131" s="43"/>
      <c r="H131" s="43"/>
      <c r="I131" s="218"/>
      <c r="J131" s="43"/>
      <c r="K131" s="43"/>
      <c r="L131" s="47"/>
      <c r="M131" s="219"/>
      <c r="N131" s="220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143</v>
      </c>
      <c r="AU131" s="20" t="s">
        <v>141</v>
      </c>
    </row>
    <row r="132" s="13" customFormat="1">
      <c r="A132" s="13"/>
      <c r="B132" s="221"/>
      <c r="C132" s="222"/>
      <c r="D132" s="223" t="s">
        <v>158</v>
      </c>
      <c r="E132" s="224" t="s">
        <v>19</v>
      </c>
      <c r="F132" s="225" t="s">
        <v>187</v>
      </c>
      <c r="G132" s="222"/>
      <c r="H132" s="226">
        <v>133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158</v>
      </c>
      <c r="AU132" s="232" t="s">
        <v>141</v>
      </c>
      <c r="AV132" s="13" t="s">
        <v>141</v>
      </c>
      <c r="AW132" s="13" t="s">
        <v>32</v>
      </c>
      <c r="AX132" s="13" t="s">
        <v>79</v>
      </c>
      <c r="AY132" s="232" t="s">
        <v>132</v>
      </c>
    </row>
    <row r="133" s="2" customFormat="1" ht="24.15" customHeight="1">
      <c r="A133" s="41"/>
      <c r="B133" s="42"/>
      <c r="C133" s="203" t="s">
        <v>188</v>
      </c>
      <c r="D133" s="203" t="s">
        <v>135</v>
      </c>
      <c r="E133" s="204" t="s">
        <v>189</v>
      </c>
      <c r="F133" s="205" t="s">
        <v>190</v>
      </c>
      <c r="G133" s="206" t="s">
        <v>138</v>
      </c>
      <c r="H133" s="207">
        <v>133</v>
      </c>
      <c r="I133" s="208"/>
      <c r="J133" s="209">
        <f>ROUND(I133*H133,2)</f>
        <v>0</v>
      </c>
      <c r="K133" s="205" t="s">
        <v>139</v>
      </c>
      <c r="L133" s="47"/>
      <c r="M133" s="210" t="s">
        <v>19</v>
      </c>
      <c r="N133" s="211" t="s">
        <v>43</v>
      </c>
      <c r="O133" s="87"/>
      <c r="P133" s="212">
        <f>O133*H133</f>
        <v>0</v>
      </c>
      <c r="Q133" s="212">
        <v>0.0043800000000000002</v>
      </c>
      <c r="R133" s="212">
        <f>Q133*H133</f>
        <v>0.58254000000000006</v>
      </c>
      <c r="S133" s="212">
        <v>0</v>
      </c>
      <c r="T133" s="213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4" t="s">
        <v>140</v>
      </c>
      <c r="AT133" s="214" t="s">
        <v>135</v>
      </c>
      <c r="AU133" s="214" t="s">
        <v>141</v>
      </c>
      <c r="AY133" s="20" t="s">
        <v>132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0" t="s">
        <v>141</v>
      </c>
      <c r="BK133" s="215">
        <f>ROUND(I133*H133,2)</f>
        <v>0</v>
      </c>
      <c r="BL133" s="20" t="s">
        <v>140</v>
      </c>
      <c r="BM133" s="214" t="s">
        <v>191</v>
      </c>
    </row>
    <row r="134" s="2" customFormat="1">
      <c r="A134" s="41"/>
      <c r="B134" s="42"/>
      <c r="C134" s="43"/>
      <c r="D134" s="216" t="s">
        <v>143</v>
      </c>
      <c r="E134" s="43"/>
      <c r="F134" s="217" t="s">
        <v>192</v>
      </c>
      <c r="G134" s="43"/>
      <c r="H134" s="43"/>
      <c r="I134" s="218"/>
      <c r="J134" s="43"/>
      <c r="K134" s="43"/>
      <c r="L134" s="47"/>
      <c r="M134" s="219"/>
      <c r="N134" s="220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143</v>
      </c>
      <c r="AU134" s="20" t="s">
        <v>141</v>
      </c>
    </row>
    <row r="135" s="2" customFormat="1" ht="16.5" customHeight="1">
      <c r="A135" s="41"/>
      <c r="B135" s="42"/>
      <c r="C135" s="203" t="s">
        <v>193</v>
      </c>
      <c r="D135" s="203" t="s">
        <v>135</v>
      </c>
      <c r="E135" s="204" t="s">
        <v>194</v>
      </c>
      <c r="F135" s="205" t="s">
        <v>195</v>
      </c>
      <c r="G135" s="206" t="s">
        <v>138</v>
      </c>
      <c r="H135" s="207">
        <v>133</v>
      </c>
      <c r="I135" s="208"/>
      <c r="J135" s="209">
        <f>ROUND(I135*H135,2)</f>
        <v>0</v>
      </c>
      <c r="K135" s="205" t="s">
        <v>139</v>
      </c>
      <c r="L135" s="47"/>
      <c r="M135" s="210" t="s">
        <v>19</v>
      </c>
      <c r="N135" s="211" t="s">
        <v>43</v>
      </c>
      <c r="O135" s="87"/>
      <c r="P135" s="212">
        <f>O135*H135</f>
        <v>0</v>
      </c>
      <c r="Q135" s="212">
        <v>0.0040000000000000001</v>
      </c>
      <c r="R135" s="212">
        <f>Q135*H135</f>
        <v>0.53200000000000003</v>
      </c>
      <c r="S135" s="212">
        <v>0</v>
      </c>
      <c r="T135" s="213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4" t="s">
        <v>140</v>
      </c>
      <c r="AT135" s="214" t="s">
        <v>135</v>
      </c>
      <c r="AU135" s="214" t="s">
        <v>141</v>
      </c>
      <c r="AY135" s="20" t="s">
        <v>132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0" t="s">
        <v>141</v>
      </c>
      <c r="BK135" s="215">
        <f>ROUND(I135*H135,2)</f>
        <v>0</v>
      </c>
      <c r="BL135" s="20" t="s">
        <v>140</v>
      </c>
      <c r="BM135" s="214" t="s">
        <v>196</v>
      </c>
    </row>
    <row r="136" s="2" customFormat="1">
      <c r="A136" s="41"/>
      <c r="B136" s="42"/>
      <c r="C136" s="43"/>
      <c r="D136" s="216" t="s">
        <v>143</v>
      </c>
      <c r="E136" s="43"/>
      <c r="F136" s="217" t="s">
        <v>197</v>
      </c>
      <c r="G136" s="43"/>
      <c r="H136" s="43"/>
      <c r="I136" s="218"/>
      <c r="J136" s="43"/>
      <c r="K136" s="43"/>
      <c r="L136" s="47"/>
      <c r="M136" s="219"/>
      <c r="N136" s="22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143</v>
      </c>
      <c r="AU136" s="20" t="s">
        <v>141</v>
      </c>
    </row>
    <row r="137" s="2" customFormat="1" ht="24.15" customHeight="1">
      <c r="A137" s="41"/>
      <c r="B137" s="42"/>
      <c r="C137" s="203" t="s">
        <v>8</v>
      </c>
      <c r="D137" s="203" t="s">
        <v>135</v>
      </c>
      <c r="E137" s="204" t="s">
        <v>198</v>
      </c>
      <c r="F137" s="205" t="s">
        <v>199</v>
      </c>
      <c r="G137" s="206" t="s">
        <v>138</v>
      </c>
      <c r="H137" s="207">
        <v>22.539999999999999</v>
      </c>
      <c r="I137" s="208"/>
      <c r="J137" s="209">
        <f>ROUND(I137*H137,2)</f>
        <v>0</v>
      </c>
      <c r="K137" s="205" t="s">
        <v>139</v>
      </c>
      <c r="L137" s="47"/>
      <c r="M137" s="210" t="s">
        <v>19</v>
      </c>
      <c r="N137" s="211" t="s">
        <v>43</v>
      </c>
      <c r="O137" s="87"/>
      <c r="P137" s="212">
        <f>O137*H137</f>
        <v>0</v>
      </c>
      <c r="Q137" s="212">
        <v>0.015400000000000001</v>
      </c>
      <c r="R137" s="212">
        <f>Q137*H137</f>
        <v>0.34711599999999998</v>
      </c>
      <c r="S137" s="212">
        <v>0</v>
      </c>
      <c r="T137" s="213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4" t="s">
        <v>140</v>
      </c>
      <c r="AT137" s="214" t="s">
        <v>135</v>
      </c>
      <c r="AU137" s="214" t="s">
        <v>141</v>
      </c>
      <c r="AY137" s="20" t="s">
        <v>132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0" t="s">
        <v>141</v>
      </c>
      <c r="BK137" s="215">
        <f>ROUND(I137*H137,2)</f>
        <v>0</v>
      </c>
      <c r="BL137" s="20" t="s">
        <v>140</v>
      </c>
      <c r="BM137" s="214" t="s">
        <v>200</v>
      </c>
    </row>
    <row r="138" s="2" customFormat="1">
      <c r="A138" s="41"/>
      <c r="B138" s="42"/>
      <c r="C138" s="43"/>
      <c r="D138" s="216" t="s">
        <v>143</v>
      </c>
      <c r="E138" s="43"/>
      <c r="F138" s="217" t="s">
        <v>201</v>
      </c>
      <c r="G138" s="43"/>
      <c r="H138" s="43"/>
      <c r="I138" s="218"/>
      <c r="J138" s="43"/>
      <c r="K138" s="43"/>
      <c r="L138" s="47"/>
      <c r="M138" s="219"/>
      <c r="N138" s="220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143</v>
      </c>
      <c r="AU138" s="20" t="s">
        <v>141</v>
      </c>
    </row>
    <row r="139" s="13" customFormat="1">
      <c r="A139" s="13"/>
      <c r="B139" s="221"/>
      <c r="C139" s="222"/>
      <c r="D139" s="223" t="s">
        <v>158</v>
      </c>
      <c r="E139" s="224" t="s">
        <v>19</v>
      </c>
      <c r="F139" s="225" t="s">
        <v>202</v>
      </c>
      <c r="G139" s="222"/>
      <c r="H139" s="226">
        <v>19.640000000000001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158</v>
      </c>
      <c r="AU139" s="232" t="s">
        <v>141</v>
      </c>
      <c r="AV139" s="13" t="s">
        <v>141</v>
      </c>
      <c r="AW139" s="13" t="s">
        <v>32</v>
      </c>
      <c r="AX139" s="13" t="s">
        <v>71</v>
      </c>
      <c r="AY139" s="232" t="s">
        <v>132</v>
      </c>
    </row>
    <row r="140" s="14" customFormat="1">
      <c r="A140" s="14"/>
      <c r="B140" s="233"/>
      <c r="C140" s="234"/>
      <c r="D140" s="223" t="s">
        <v>158</v>
      </c>
      <c r="E140" s="235" t="s">
        <v>19</v>
      </c>
      <c r="F140" s="236" t="s">
        <v>203</v>
      </c>
      <c r="G140" s="234"/>
      <c r="H140" s="237">
        <v>19.640000000000001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158</v>
      </c>
      <c r="AU140" s="243" t="s">
        <v>141</v>
      </c>
      <c r="AV140" s="14" t="s">
        <v>133</v>
      </c>
      <c r="AW140" s="14" t="s">
        <v>32</v>
      </c>
      <c r="AX140" s="14" t="s">
        <v>71</v>
      </c>
      <c r="AY140" s="243" t="s">
        <v>132</v>
      </c>
    </row>
    <row r="141" s="13" customFormat="1">
      <c r="A141" s="13"/>
      <c r="B141" s="221"/>
      <c r="C141" s="222"/>
      <c r="D141" s="223" t="s">
        <v>158</v>
      </c>
      <c r="E141" s="224" t="s">
        <v>19</v>
      </c>
      <c r="F141" s="225" t="s">
        <v>204</v>
      </c>
      <c r="G141" s="222"/>
      <c r="H141" s="226">
        <v>2.8999999999999999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158</v>
      </c>
      <c r="AU141" s="232" t="s">
        <v>141</v>
      </c>
      <c r="AV141" s="13" t="s">
        <v>141</v>
      </c>
      <c r="AW141" s="13" t="s">
        <v>32</v>
      </c>
      <c r="AX141" s="13" t="s">
        <v>71</v>
      </c>
      <c r="AY141" s="232" t="s">
        <v>132</v>
      </c>
    </row>
    <row r="142" s="14" customFormat="1">
      <c r="A142" s="14"/>
      <c r="B142" s="233"/>
      <c r="C142" s="234"/>
      <c r="D142" s="223" t="s">
        <v>158</v>
      </c>
      <c r="E142" s="235" t="s">
        <v>19</v>
      </c>
      <c r="F142" s="236" t="s">
        <v>203</v>
      </c>
      <c r="G142" s="234"/>
      <c r="H142" s="237">
        <v>2.8999999999999999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158</v>
      </c>
      <c r="AU142" s="243" t="s">
        <v>141</v>
      </c>
      <c r="AV142" s="14" t="s">
        <v>133</v>
      </c>
      <c r="AW142" s="14" t="s">
        <v>32</v>
      </c>
      <c r="AX142" s="14" t="s">
        <v>71</v>
      </c>
      <c r="AY142" s="243" t="s">
        <v>132</v>
      </c>
    </row>
    <row r="143" s="15" customFormat="1">
      <c r="A143" s="15"/>
      <c r="B143" s="244"/>
      <c r="C143" s="245"/>
      <c r="D143" s="223" t="s">
        <v>158</v>
      </c>
      <c r="E143" s="246" t="s">
        <v>19</v>
      </c>
      <c r="F143" s="247" t="s">
        <v>205</v>
      </c>
      <c r="G143" s="245"/>
      <c r="H143" s="248">
        <v>22.539999999999999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4" t="s">
        <v>158</v>
      </c>
      <c r="AU143" s="254" t="s">
        <v>141</v>
      </c>
      <c r="AV143" s="15" t="s">
        <v>140</v>
      </c>
      <c r="AW143" s="15" t="s">
        <v>32</v>
      </c>
      <c r="AX143" s="15" t="s">
        <v>79</v>
      </c>
      <c r="AY143" s="254" t="s">
        <v>132</v>
      </c>
    </row>
    <row r="144" s="2" customFormat="1" ht="24.15" customHeight="1">
      <c r="A144" s="41"/>
      <c r="B144" s="42"/>
      <c r="C144" s="203" t="s">
        <v>206</v>
      </c>
      <c r="D144" s="203" t="s">
        <v>135</v>
      </c>
      <c r="E144" s="204" t="s">
        <v>207</v>
      </c>
      <c r="F144" s="205" t="s">
        <v>208</v>
      </c>
      <c r="G144" s="206" t="s">
        <v>138</v>
      </c>
      <c r="H144" s="207">
        <v>3</v>
      </c>
      <c r="I144" s="208"/>
      <c r="J144" s="209">
        <f>ROUND(I144*H144,2)</f>
        <v>0</v>
      </c>
      <c r="K144" s="205" t="s">
        <v>139</v>
      </c>
      <c r="L144" s="47"/>
      <c r="M144" s="210" t="s">
        <v>19</v>
      </c>
      <c r="N144" s="211" t="s">
        <v>43</v>
      </c>
      <c r="O144" s="87"/>
      <c r="P144" s="212">
        <f>O144*H144</f>
        <v>0</v>
      </c>
      <c r="Q144" s="212">
        <v>0.018380000000000001</v>
      </c>
      <c r="R144" s="212">
        <f>Q144*H144</f>
        <v>0.055140000000000002</v>
      </c>
      <c r="S144" s="212">
        <v>0</v>
      </c>
      <c r="T144" s="213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4" t="s">
        <v>140</v>
      </c>
      <c r="AT144" s="214" t="s">
        <v>135</v>
      </c>
      <c r="AU144" s="214" t="s">
        <v>141</v>
      </c>
      <c r="AY144" s="20" t="s">
        <v>132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0" t="s">
        <v>141</v>
      </c>
      <c r="BK144" s="215">
        <f>ROUND(I144*H144,2)</f>
        <v>0</v>
      </c>
      <c r="BL144" s="20" t="s">
        <v>140</v>
      </c>
      <c r="BM144" s="214" t="s">
        <v>209</v>
      </c>
    </row>
    <row r="145" s="2" customFormat="1">
      <c r="A145" s="41"/>
      <c r="B145" s="42"/>
      <c r="C145" s="43"/>
      <c r="D145" s="216" t="s">
        <v>143</v>
      </c>
      <c r="E145" s="43"/>
      <c r="F145" s="217" t="s">
        <v>210</v>
      </c>
      <c r="G145" s="43"/>
      <c r="H145" s="43"/>
      <c r="I145" s="218"/>
      <c r="J145" s="43"/>
      <c r="K145" s="43"/>
      <c r="L145" s="47"/>
      <c r="M145" s="219"/>
      <c r="N145" s="220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143</v>
      </c>
      <c r="AU145" s="20" t="s">
        <v>141</v>
      </c>
    </row>
    <row r="146" s="2" customFormat="1" ht="21.75" customHeight="1">
      <c r="A146" s="41"/>
      <c r="B146" s="42"/>
      <c r="C146" s="203" t="s">
        <v>211</v>
      </c>
      <c r="D146" s="203" t="s">
        <v>135</v>
      </c>
      <c r="E146" s="204" t="s">
        <v>212</v>
      </c>
      <c r="F146" s="205" t="s">
        <v>213</v>
      </c>
      <c r="G146" s="206" t="s">
        <v>138</v>
      </c>
      <c r="H146" s="207">
        <v>9</v>
      </c>
      <c r="I146" s="208"/>
      <c r="J146" s="209">
        <f>ROUND(I146*H146,2)</f>
        <v>0</v>
      </c>
      <c r="K146" s="205" t="s">
        <v>139</v>
      </c>
      <c r="L146" s="47"/>
      <c r="M146" s="210" t="s">
        <v>19</v>
      </c>
      <c r="N146" s="211" t="s">
        <v>43</v>
      </c>
      <c r="O146" s="87"/>
      <c r="P146" s="212">
        <f>O146*H146</f>
        <v>0</v>
      </c>
      <c r="Q146" s="212">
        <v>0.00011</v>
      </c>
      <c r="R146" s="212">
        <f>Q146*H146</f>
        <v>0.00098999999999999999</v>
      </c>
      <c r="S146" s="212">
        <v>6.0000000000000002E-05</v>
      </c>
      <c r="T146" s="213">
        <f>S146*H146</f>
        <v>0.00054000000000000001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4" t="s">
        <v>140</v>
      </c>
      <c r="AT146" s="214" t="s">
        <v>135</v>
      </c>
      <c r="AU146" s="214" t="s">
        <v>141</v>
      </c>
      <c r="AY146" s="20" t="s">
        <v>132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20" t="s">
        <v>141</v>
      </c>
      <c r="BK146" s="215">
        <f>ROUND(I146*H146,2)</f>
        <v>0</v>
      </c>
      <c r="BL146" s="20" t="s">
        <v>140</v>
      </c>
      <c r="BM146" s="214" t="s">
        <v>214</v>
      </c>
    </row>
    <row r="147" s="2" customFormat="1">
      <c r="A147" s="41"/>
      <c r="B147" s="42"/>
      <c r="C147" s="43"/>
      <c r="D147" s="216" t="s">
        <v>143</v>
      </c>
      <c r="E147" s="43"/>
      <c r="F147" s="217" t="s">
        <v>215</v>
      </c>
      <c r="G147" s="43"/>
      <c r="H147" s="43"/>
      <c r="I147" s="218"/>
      <c r="J147" s="43"/>
      <c r="K147" s="43"/>
      <c r="L147" s="47"/>
      <c r="M147" s="219"/>
      <c r="N147" s="220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143</v>
      </c>
      <c r="AU147" s="20" t="s">
        <v>141</v>
      </c>
    </row>
    <row r="148" s="2" customFormat="1" ht="16.5" customHeight="1">
      <c r="A148" s="41"/>
      <c r="B148" s="42"/>
      <c r="C148" s="203" t="s">
        <v>216</v>
      </c>
      <c r="D148" s="203" t="s">
        <v>135</v>
      </c>
      <c r="E148" s="204" t="s">
        <v>217</v>
      </c>
      <c r="F148" s="205" t="s">
        <v>218</v>
      </c>
      <c r="G148" s="206" t="s">
        <v>147</v>
      </c>
      <c r="H148" s="207">
        <v>48</v>
      </c>
      <c r="I148" s="208"/>
      <c r="J148" s="209">
        <f>ROUND(I148*H148,2)</f>
        <v>0</v>
      </c>
      <c r="K148" s="205" t="s">
        <v>139</v>
      </c>
      <c r="L148" s="47"/>
      <c r="M148" s="210" t="s">
        <v>19</v>
      </c>
      <c r="N148" s="211" t="s">
        <v>43</v>
      </c>
      <c r="O148" s="87"/>
      <c r="P148" s="212">
        <f>O148*H148</f>
        <v>0</v>
      </c>
      <c r="Q148" s="212">
        <v>0.0015</v>
      </c>
      <c r="R148" s="212">
        <f>Q148*H148</f>
        <v>0.072000000000000008</v>
      </c>
      <c r="S148" s="212">
        <v>0</v>
      </c>
      <c r="T148" s="213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4" t="s">
        <v>140</v>
      </c>
      <c r="AT148" s="214" t="s">
        <v>135</v>
      </c>
      <c r="AU148" s="214" t="s">
        <v>141</v>
      </c>
      <c r="AY148" s="20" t="s">
        <v>132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20" t="s">
        <v>141</v>
      </c>
      <c r="BK148" s="215">
        <f>ROUND(I148*H148,2)</f>
        <v>0</v>
      </c>
      <c r="BL148" s="20" t="s">
        <v>140</v>
      </c>
      <c r="BM148" s="214" t="s">
        <v>219</v>
      </c>
    </row>
    <row r="149" s="2" customFormat="1">
      <c r="A149" s="41"/>
      <c r="B149" s="42"/>
      <c r="C149" s="43"/>
      <c r="D149" s="216" t="s">
        <v>143</v>
      </c>
      <c r="E149" s="43"/>
      <c r="F149" s="217" t="s">
        <v>220</v>
      </c>
      <c r="G149" s="43"/>
      <c r="H149" s="43"/>
      <c r="I149" s="218"/>
      <c r="J149" s="43"/>
      <c r="K149" s="43"/>
      <c r="L149" s="47"/>
      <c r="M149" s="219"/>
      <c r="N149" s="220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143</v>
      </c>
      <c r="AU149" s="20" t="s">
        <v>141</v>
      </c>
    </row>
    <row r="150" s="2" customFormat="1" ht="16.5" customHeight="1">
      <c r="A150" s="41"/>
      <c r="B150" s="42"/>
      <c r="C150" s="203" t="s">
        <v>221</v>
      </c>
      <c r="D150" s="203" t="s">
        <v>135</v>
      </c>
      <c r="E150" s="204" t="s">
        <v>222</v>
      </c>
      <c r="F150" s="205" t="s">
        <v>223</v>
      </c>
      <c r="G150" s="206" t="s">
        <v>138</v>
      </c>
      <c r="H150" s="207">
        <v>1.3</v>
      </c>
      <c r="I150" s="208"/>
      <c r="J150" s="209">
        <f>ROUND(I150*H150,2)</f>
        <v>0</v>
      </c>
      <c r="K150" s="205" t="s">
        <v>139</v>
      </c>
      <c r="L150" s="47"/>
      <c r="M150" s="210" t="s">
        <v>19</v>
      </c>
      <c r="N150" s="211" t="s">
        <v>43</v>
      </c>
      <c r="O150" s="87"/>
      <c r="P150" s="212">
        <f>O150*H150</f>
        <v>0</v>
      </c>
      <c r="Q150" s="212">
        <v>0.061199999999999997</v>
      </c>
      <c r="R150" s="212">
        <f>Q150*H150</f>
        <v>0.079560000000000006</v>
      </c>
      <c r="S150" s="212">
        <v>0</v>
      </c>
      <c r="T150" s="213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4" t="s">
        <v>140</v>
      </c>
      <c r="AT150" s="214" t="s">
        <v>135</v>
      </c>
      <c r="AU150" s="214" t="s">
        <v>141</v>
      </c>
      <c r="AY150" s="20" t="s">
        <v>132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20" t="s">
        <v>141</v>
      </c>
      <c r="BK150" s="215">
        <f>ROUND(I150*H150,2)</f>
        <v>0</v>
      </c>
      <c r="BL150" s="20" t="s">
        <v>140</v>
      </c>
      <c r="BM150" s="214" t="s">
        <v>224</v>
      </c>
    </row>
    <row r="151" s="2" customFormat="1">
      <c r="A151" s="41"/>
      <c r="B151" s="42"/>
      <c r="C151" s="43"/>
      <c r="D151" s="216" t="s">
        <v>143</v>
      </c>
      <c r="E151" s="43"/>
      <c r="F151" s="217" t="s">
        <v>225</v>
      </c>
      <c r="G151" s="43"/>
      <c r="H151" s="43"/>
      <c r="I151" s="218"/>
      <c r="J151" s="43"/>
      <c r="K151" s="43"/>
      <c r="L151" s="47"/>
      <c r="M151" s="219"/>
      <c r="N151" s="220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143</v>
      </c>
      <c r="AU151" s="20" t="s">
        <v>141</v>
      </c>
    </row>
    <row r="152" s="13" customFormat="1">
      <c r="A152" s="13"/>
      <c r="B152" s="221"/>
      <c r="C152" s="222"/>
      <c r="D152" s="223" t="s">
        <v>158</v>
      </c>
      <c r="E152" s="224" t="s">
        <v>19</v>
      </c>
      <c r="F152" s="225" t="s">
        <v>226</v>
      </c>
      <c r="G152" s="222"/>
      <c r="H152" s="226">
        <v>1.3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158</v>
      </c>
      <c r="AU152" s="232" t="s">
        <v>141</v>
      </c>
      <c r="AV152" s="13" t="s">
        <v>141</v>
      </c>
      <c r="AW152" s="13" t="s">
        <v>32</v>
      </c>
      <c r="AX152" s="13" t="s">
        <v>79</v>
      </c>
      <c r="AY152" s="232" t="s">
        <v>132</v>
      </c>
    </row>
    <row r="153" s="12" customFormat="1" ht="22.8" customHeight="1">
      <c r="A153" s="12"/>
      <c r="B153" s="187"/>
      <c r="C153" s="188"/>
      <c r="D153" s="189" t="s">
        <v>70</v>
      </c>
      <c r="E153" s="201" t="s">
        <v>182</v>
      </c>
      <c r="F153" s="201" t="s">
        <v>227</v>
      </c>
      <c r="G153" s="188"/>
      <c r="H153" s="188"/>
      <c r="I153" s="191"/>
      <c r="J153" s="202">
        <f>BK153</f>
        <v>0</v>
      </c>
      <c r="K153" s="188"/>
      <c r="L153" s="193"/>
      <c r="M153" s="194"/>
      <c r="N153" s="195"/>
      <c r="O153" s="195"/>
      <c r="P153" s="196">
        <f>SUM(P154:P181)</f>
        <v>0</v>
      </c>
      <c r="Q153" s="195"/>
      <c r="R153" s="196">
        <f>SUM(R154:R181)</f>
        <v>0.012</v>
      </c>
      <c r="S153" s="195"/>
      <c r="T153" s="197">
        <f>SUM(T154:T181)</f>
        <v>3.1232599999999997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8" t="s">
        <v>79</v>
      </c>
      <c r="AT153" s="199" t="s">
        <v>70</v>
      </c>
      <c r="AU153" s="199" t="s">
        <v>79</v>
      </c>
      <c r="AY153" s="198" t="s">
        <v>132</v>
      </c>
      <c r="BK153" s="200">
        <f>SUM(BK154:BK181)</f>
        <v>0</v>
      </c>
    </row>
    <row r="154" s="2" customFormat="1" ht="24.15" customHeight="1">
      <c r="A154" s="41"/>
      <c r="B154" s="42"/>
      <c r="C154" s="203" t="s">
        <v>228</v>
      </c>
      <c r="D154" s="203" t="s">
        <v>135</v>
      </c>
      <c r="E154" s="204" t="s">
        <v>229</v>
      </c>
      <c r="F154" s="205" t="s">
        <v>230</v>
      </c>
      <c r="G154" s="206" t="s">
        <v>138</v>
      </c>
      <c r="H154" s="207">
        <v>49</v>
      </c>
      <c r="I154" s="208"/>
      <c r="J154" s="209">
        <f>ROUND(I154*H154,2)</f>
        <v>0</v>
      </c>
      <c r="K154" s="205" t="s">
        <v>139</v>
      </c>
      <c r="L154" s="47"/>
      <c r="M154" s="210" t="s">
        <v>19</v>
      </c>
      <c r="N154" s="211" t="s">
        <v>43</v>
      </c>
      <c r="O154" s="87"/>
      <c r="P154" s="212">
        <f>O154*H154</f>
        <v>0</v>
      </c>
      <c r="Q154" s="212">
        <v>0.00012999999999999999</v>
      </c>
      <c r="R154" s="212">
        <f>Q154*H154</f>
        <v>0.0063699999999999998</v>
      </c>
      <c r="S154" s="212">
        <v>0</v>
      </c>
      <c r="T154" s="213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4" t="s">
        <v>140</v>
      </c>
      <c r="AT154" s="214" t="s">
        <v>135</v>
      </c>
      <c r="AU154" s="214" t="s">
        <v>141</v>
      </c>
      <c r="AY154" s="20" t="s">
        <v>132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20" t="s">
        <v>141</v>
      </c>
      <c r="BK154" s="215">
        <f>ROUND(I154*H154,2)</f>
        <v>0</v>
      </c>
      <c r="BL154" s="20" t="s">
        <v>140</v>
      </c>
      <c r="BM154" s="214" t="s">
        <v>231</v>
      </c>
    </row>
    <row r="155" s="2" customFormat="1">
      <c r="A155" s="41"/>
      <c r="B155" s="42"/>
      <c r="C155" s="43"/>
      <c r="D155" s="216" t="s">
        <v>143</v>
      </c>
      <c r="E155" s="43"/>
      <c r="F155" s="217" t="s">
        <v>232</v>
      </c>
      <c r="G155" s="43"/>
      <c r="H155" s="43"/>
      <c r="I155" s="218"/>
      <c r="J155" s="43"/>
      <c r="K155" s="43"/>
      <c r="L155" s="47"/>
      <c r="M155" s="219"/>
      <c r="N155" s="220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143</v>
      </c>
      <c r="AU155" s="20" t="s">
        <v>141</v>
      </c>
    </row>
    <row r="156" s="2" customFormat="1" ht="24.15" customHeight="1">
      <c r="A156" s="41"/>
      <c r="B156" s="42"/>
      <c r="C156" s="203" t="s">
        <v>233</v>
      </c>
      <c r="D156" s="203" t="s">
        <v>135</v>
      </c>
      <c r="E156" s="204" t="s">
        <v>234</v>
      </c>
      <c r="F156" s="205" t="s">
        <v>235</v>
      </c>
      <c r="G156" s="206" t="s">
        <v>138</v>
      </c>
      <c r="H156" s="207">
        <v>18</v>
      </c>
      <c r="I156" s="208"/>
      <c r="J156" s="209">
        <f>ROUND(I156*H156,2)</f>
        <v>0</v>
      </c>
      <c r="K156" s="205" t="s">
        <v>139</v>
      </c>
      <c r="L156" s="47"/>
      <c r="M156" s="210" t="s">
        <v>19</v>
      </c>
      <c r="N156" s="211" t="s">
        <v>43</v>
      </c>
      <c r="O156" s="87"/>
      <c r="P156" s="212">
        <f>O156*H156</f>
        <v>0</v>
      </c>
      <c r="Q156" s="212">
        <v>1.0000000000000001E-05</v>
      </c>
      <c r="R156" s="212">
        <f>Q156*H156</f>
        <v>0.00018000000000000001</v>
      </c>
      <c r="S156" s="212">
        <v>0</v>
      </c>
      <c r="T156" s="213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4" t="s">
        <v>140</v>
      </c>
      <c r="AT156" s="214" t="s">
        <v>135</v>
      </c>
      <c r="AU156" s="214" t="s">
        <v>141</v>
      </c>
      <c r="AY156" s="20" t="s">
        <v>132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0" t="s">
        <v>141</v>
      </c>
      <c r="BK156" s="215">
        <f>ROUND(I156*H156,2)</f>
        <v>0</v>
      </c>
      <c r="BL156" s="20" t="s">
        <v>140</v>
      </c>
      <c r="BM156" s="214" t="s">
        <v>236</v>
      </c>
    </row>
    <row r="157" s="2" customFormat="1">
      <c r="A157" s="41"/>
      <c r="B157" s="42"/>
      <c r="C157" s="43"/>
      <c r="D157" s="216" t="s">
        <v>143</v>
      </c>
      <c r="E157" s="43"/>
      <c r="F157" s="217" t="s">
        <v>237</v>
      </c>
      <c r="G157" s="43"/>
      <c r="H157" s="43"/>
      <c r="I157" s="218"/>
      <c r="J157" s="43"/>
      <c r="K157" s="43"/>
      <c r="L157" s="47"/>
      <c r="M157" s="219"/>
      <c r="N157" s="220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143</v>
      </c>
      <c r="AU157" s="20" t="s">
        <v>141</v>
      </c>
    </row>
    <row r="158" s="2" customFormat="1" ht="24.15" customHeight="1">
      <c r="A158" s="41"/>
      <c r="B158" s="42"/>
      <c r="C158" s="203" t="s">
        <v>238</v>
      </c>
      <c r="D158" s="203" t="s">
        <v>135</v>
      </c>
      <c r="E158" s="204" t="s">
        <v>239</v>
      </c>
      <c r="F158" s="205" t="s">
        <v>240</v>
      </c>
      <c r="G158" s="206" t="s">
        <v>138</v>
      </c>
      <c r="H158" s="207">
        <v>49</v>
      </c>
      <c r="I158" s="208"/>
      <c r="J158" s="209">
        <f>ROUND(I158*H158,2)</f>
        <v>0</v>
      </c>
      <c r="K158" s="205" t="s">
        <v>139</v>
      </c>
      <c r="L158" s="47"/>
      <c r="M158" s="210" t="s">
        <v>19</v>
      </c>
      <c r="N158" s="211" t="s">
        <v>43</v>
      </c>
      <c r="O158" s="87"/>
      <c r="P158" s="212">
        <f>O158*H158</f>
        <v>0</v>
      </c>
      <c r="Q158" s="212">
        <v>4.0000000000000003E-05</v>
      </c>
      <c r="R158" s="212">
        <f>Q158*H158</f>
        <v>0.0019600000000000004</v>
      </c>
      <c r="S158" s="212">
        <v>0</v>
      </c>
      <c r="T158" s="213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4" t="s">
        <v>140</v>
      </c>
      <c r="AT158" s="214" t="s">
        <v>135</v>
      </c>
      <c r="AU158" s="214" t="s">
        <v>141</v>
      </c>
      <c r="AY158" s="20" t="s">
        <v>132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0" t="s">
        <v>141</v>
      </c>
      <c r="BK158" s="215">
        <f>ROUND(I158*H158,2)</f>
        <v>0</v>
      </c>
      <c r="BL158" s="20" t="s">
        <v>140</v>
      </c>
      <c r="BM158" s="214" t="s">
        <v>241</v>
      </c>
    </row>
    <row r="159" s="2" customFormat="1">
      <c r="A159" s="41"/>
      <c r="B159" s="42"/>
      <c r="C159" s="43"/>
      <c r="D159" s="216" t="s">
        <v>143</v>
      </c>
      <c r="E159" s="43"/>
      <c r="F159" s="217" t="s">
        <v>242</v>
      </c>
      <c r="G159" s="43"/>
      <c r="H159" s="43"/>
      <c r="I159" s="218"/>
      <c r="J159" s="43"/>
      <c r="K159" s="43"/>
      <c r="L159" s="47"/>
      <c r="M159" s="219"/>
      <c r="N159" s="220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143</v>
      </c>
      <c r="AU159" s="20" t="s">
        <v>141</v>
      </c>
    </row>
    <row r="160" s="2" customFormat="1" ht="16.5" customHeight="1">
      <c r="A160" s="41"/>
      <c r="B160" s="42"/>
      <c r="C160" s="203" t="s">
        <v>243</v>
      </c>
      <c r="D160" s="203" t="s">
        <v>135</v>
      </c>
      <c r="E160" s="204" t="s">
        <v>244</v>
      </c>
      <c r="F160" s="205" t="s">
        <v>245</v>
      </c>
      <c r="G160" s="206" t="s">
        <v>138</v>
      </c>
      <c r="H160" s="207">
        <v>49</v>
      </c>
      <c r="I160" s="208"/>
      <c r="J160" s="209">
        <f>ROUND(I160*H160,2)</f>
        <v>0</v>
      </c>
      <c r="K160" s="205" t="s">
        <v>139</v>
      </c>
      <c r="L160" s="47"/>
      <c r="M160" s="210" t="s">
        <v>19</v>
      </c>
      <c r="N160" s="211" t="s">
        <v>43</v>
      </c>
      <c r="O160" s="87"/>
      <c r="P160" s="212">
        <f>O160*H160</f>
        <v>0</v>
      </c>
      <c r="Q160" s="212">
        <v>1.0000000000000001E-05</v>
      </c>
      <c r="R160" s="212">
        <f>Q160*H160</f>
        <v>0.00049000000000000009</v>
      </c>
      <c r="S160" s="212">
        <v>0</v>
      </c>
      <c r="T160" s="213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4" t="s">
        <v>140</v>
      </c>
      <c r="AT160" s="214" t="s">
        <v>135</v>
      </c>
      <c r="AU160" s="214" t="s">
        <v>141</v>
      </c>
      <c r="AY160" s="20" t="s">
        <v>132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20" t="s">
        <v>141</v>
      </c>
      <c r="BK160" s="215">
        <f>ROUND(I160*H160,2)</f>
        <v>0</v>
      </c>
      <c r="BL160" s="20" t="s">
        <v>140</v>
      </c>
      <c r="BM160" s="214" t="s">
        <v>246</v>
      </c>
    </row>
    <row r="161" s="2" customFormat="1">
      <c r="A161" s="41"/>
      <c r="B161" s="42"/>
      <c r="C161" s="43"/>
      <c r="D161" s="216" t="s">
        <v>143</v>
      </c>
      <c r="E161" s="43"/>
      <c r="F161" s="217" t="s">
        <v>247</v>
      </c>
      <c r="G161" s="43"/>
      <c r="H161" s="43"/>
      <c r="I161" s="218"/>
      <c r="J161" s="43"/>
      <c r="K161" s="43"/>
      <c r="L161" s="47"/>
      <c r="M161" s="219"/>
      <c r="N161" s="220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143</v>
      </c>
      <c r="AU161" s="20" t="s">
        <v>141</v>
      </c>
    </row>
    <row r="162" s="2" customFormat="1" ht="16.5" customHeight="1">
      <c r="A162" s="41"/>
      <c r="B162" s="42"/>
      <c r="C162" s="203" t="s">
        <v>7</v>
      </c>
      <c r="D162" s="203" t="s">
        <v>135</v>
      </c>
      <c r="E162" s="204" t="s">
        <v>248</v>
      </c>
      <c r="F162" s="205" t="s">
        <v>249</v>
      </c>
      <c r="G162" s="206" t="s">
        <v>138</v>
      </c>
      <c r="H162" s="207">
        <v>2.7599999999999998</v>
      </c>
      <c r="I162" s="208"/>
      <c r="J162" s="209">
        <f>ROUND(I162*H162,2)</f>
        <v>0</v>
      </c>
      <c r="K162" s="205" t="s">
        <v>139</v>
      </c>
      <c r="L162" s="47"/>
      <c r="M162" s="210" t="s">
        <v>19</v>
      </c>
      <c r="N162" s="211" t="s">
        <v>43</v>
      </c>
      <c r="O162" s="87"/>
      <c r="P162" s="212">
        <f>O162*H162</f>
        <v>0</v>
      </c>
      <c r="Q162" s="212">
        <v>0</v>
      </c>
      <c r="R162" s="212">
        <f>Q162*H162</f>
        <v>0</v>
      </c>
      <c r="S162" s="212">
        <v>0.18099999999999999</v>
      </c>
      <c r="T162" s="213">
        <f>S162*H162</f>
        <v>0.49955999999999995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4" t="s">
        <v>140</v>
      </c>
      <c r="AT162" s="214" t="s">
        <v>135</v>
      </c>
      <c r="AU162" s="214" t="s">
        <v>141</v>
      </c>
      <c r="AY162" s="20" t="s">
        <v>132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0" t="s">
        <v>141</v>
      </c>
      <c r="BK162" s="215">
        <f>ROUND(I162*H162,2)</f>
        <v>0</v>
      </c>
      <c r="BL162" s="20" t="s">
        <v>140</v>
      </c>
      <c r="BM162" s="214" t="s">
        <v>250</v>
      </c>
    </row>
    <row r="163" s="2" customFormat="1">
      <c r="A163" s="41"/>
      <c r="B163" s="42"/>
      <c r="C163" s="43"/>
      <c r="D163" s="216" t="s">
        <v>143</v>
      </c>
      <c r="E163" s="43"/>
      <c r="F163" s="217" t="s">
        <v>251</v>
      </c>
      <c r="G163" s="43"/>
      <c r="H163" s="43"/>
      <c r="I163" s="218"/>
      <c r="J163" s="43"/>
      <c r="K163" s="43"/>
      <c r="L163" s="47"/>
      <c r="M163" s="219"/>
      <c r="N163" s="220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143</v>
      </c>
      <c r="AU163" s="20" t="s">
        <v>141</v>
      </c>
    </row>
    <row r="164" s="2" customFormat="1" ht="16.5" customHeight="1">
      <c r="A164" s="41"/>
      <c r="B164" s="42"/>
      <c r="C164" s="203" t="s">
        <v>252</v>
      </c>
      <c r="D164" s="203" t="s">
        <v>135</v>
      </c>
      <c r="E164" s="204" t="s">
        <v>253</v>
      </c>
      <c r="F164" s="205" t="s">
        <v>254</v>
      </c>
      <c r="G164" s="206" t="s">
        <v>138</v>
      </c>
      <c r="H164" s="207">
        <v>11.6</v>
      </c>
      <c r="I164" s="208"/>
      <c r="J164" s="209">
        <f>ROUND(I164*H164,2)</f>
        <v>0</v>
      </c>
      <c r="K164" s="205" t="s">
        <v>139</v>
      </c>
      <c r="L164" s="47"/>
      <c r="M164" s="210" t="s">
        <v>19</v>
      </c>
      <c r="N164" s="211" t="s">
        <v>43</v>
      </c>
      <c r="O164" s="8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4" t="s">
        <v>140</v>
      </c>
      <c r="AT164" s="214" t="s">
        <v>135</v>
      </c>
      <c r="AU164" s="214" t="s">
        <v>141</v>
      </c>
      <c r="AY164" s="20" t="s">
        <v>132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20" t="s">
        <v>141</v>
      </c>
      <c r="BK164" s="215">
        <f>ROUND(I164*H164,2)</f>
        <v>0</v>
      </c>
      <c r="BL164" s="20" t="s">
        <v>140</v>
      </c>
      <c r="BM164" s="214" t="s">
        <v>255</v>
      </c>
    </row>
    <row r="165" s="2" customFormat="1">
      <c r="A165" s="41"/>
      <c r="B165" s="42"/>
      <c r="C165" s="43"/>
      <c r="D165" s="216" t="s">
        <v>143</v>
      </c>
      <c r="E165" s="43"/>
      <c r="F165" s="217" t="s">
        <v>256</v>
      </c>
      <c r="G165" s="43"/>
      <c r="H165" s="43"/>
      <c r="I165" s="218"/>
      <c r="J165" s="43"/>
      <c r="K165" s="43"/>
      <c r="L165" s="47"/>
      <c r="M165" s="219"/>
      <c r="N165" s="220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143</v>
      </c>
      <c r="AU165" s="20" t="s">
        <v>141</v>
      </c>
    </row>
    <row r="166" s="2" customFormat="1" ht="21.75" customHeight="1">
      <c r="A166" s="41"/>
      <c r="B166" s="42"/>
      <c r="C166" s="203" t="s">
        <v>257</v>
      </c>
      <c r="D166" s="203" t="s">
        <v>135</v>
      </c>
      <c r="E166" s="204" t="s">
        <v>258</v>
      </c>
      <c r="F166" s="205" t="s">
        <v>259</v>
      </c>
      <c r="G166" s="206" t="s">
        <v>147</v>
      </c>
      <c r="H166" s="207">
        <v>65</v>
      </c>
      <c r="I166" s="208"/>
      <c r="J166" s="209">
        <f>ROUND(I166*H166,2)</f>
        <v>0</v>
      </c>
      <c r="K166" s="205" t="s">
        <v>139</v>
      </c>
      <c r="L166" s="47"/>
      <c r="M166" s="210" t="s">
        <v>19</v>
      </c>
      <c r="N166" s="211" t="s">
        <v>43</v>
      </c>
      <c r="O166" s="87"/>
      <c r="P166" s="212">
        <f>O166*H166</f>
        <v>0</v>
      </c>
      <c r="Q166" s="212">
        <v>0</v>
      </c>
      <c r="R166" s="212">
        <f>Q166*H166</f>
        <v>0</v>
      </c>
      <c r="S166" s="212">
        <v>0.002</v>
      </c>
      <c r="T166" s="213">
        <f>S166*H166</f>
        <v>0.13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4" t="s">
        <v>140</v>
      </c>
      <c r="AT166" s="214" t="s">
        <v>135</v>
      </c>
      <c r="AU166" s="214" t="s">
        <v>141</v>
      </c>
      <c r="AY166" s="20" t="s">
        <v>132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20" t="s">
        <v>141</v>
      </c>
      <c r="BK166" s="215">
        <f>ROUND(I166*H166,2)</f>
        <v>0</v>
      </c>
      <c r="BL166" s="20" t="s">
        <v>140</v>
      </c>
      <c r="BM166" s="214" t="s">
        <v>260</v>
      </c>
    </row>
    <row r="167" s="2" customFormat="1">
      <c r="A167" s="41"/>
      <c r="B167" s="42"/>
      <c r="C167" s="43"/>
      <c r="D167" s="216" t="s">
        <v>143</v>
      </c>
      <c r="E167" s="43"/>
      <c r="F167" s="217" t="s">
        <v>261</v>
      </c>
      <c r="G167" s="43"/>
      <c r="H167" s="43"/>
      <c r="I167" s="218"/>
      <c r="J167" s="43"/>
      <c r="K167" s="43"/>
      <c r="L167" s="47"/>
      <c r="M167" s="219"/>
      <c r="N167" s="220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143</v>
      </c>
      <c r="AU167" s="20" t="s">
        <v>141</v>
      </c>
    </row>
    <row r="168" s="2" customFormat="1" ht="21.75" customHeight="1">
      <c r="A168" s="41"/>
      <c r="B168" s="42"/>
      <c r="C168" s="203" t="s">
        <v>262</v>
      </c>
      <c r="D168" s="203" t="s">
        <v>135</v>
      </c>
      <c r="E168" s="204" t="s">
        <v>263</v>
      </c>
      <c r="F168" s="205" t="s">
        <v>264</v>
      </c>
      <c r="G168" s="206" t="s">
        <v>147</v>
      </c>
      <c r="H168" s="207">
        <v>20</v>
      </c>
      <c r="I168" s="208"/>
      <c r="J168" s="209">
        <f>ROUND(I168*H168,2)</f>
        <v>0</v>
      </c>
      <c r="K168" s="205" t="s">
        <v>139</v>
      </c>
      <c r="L168" s="47"/>
      <c r="M168" s="210" t="s">
        <v>19</v>
      </c>
      <c r="N168" s="211" t="s">
        <v>43</v>
      </c>
      <c r="O168" s="87"/>
      <c r="P168" s="212">
        <f>O168*H168</f>
        <v>0</v>
      </c>
      <c r="Q168" s="212">
        <v>0</v>
      </c>
      <c r="R168" s="212">
        <f>Q168*H168</f>
        <v>0</v>
      </c>
      <c r="S168" s="212">
        <v>0.0060000000000000001</v>
      </c>
      <c r="T168" s="213">
        <f>S168*H168</f>
        <v>0.12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4" t="s">
        <v>140</v>
      </c>
      <c r="AT168" s="214" t="s">
        <v>135</v>
      </c>
      <c r="AU168" s="214" t="s">
        <v>141</v>
      </c>
      <c r="AY168" s="20" t="s">
        <v>132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20" t="s">
        <v>141</v>
      </c>
      <c r="BK168" s="215">
        <f>ROUND(I168*H168,2)</f>
        <v>0</v>
      </c>
      <c r="BL168" s="20" t="s">
        <v>140</v>
      </c>
      <c r="BM168" s="214" t="s">
        <v>265</v>
      </c>
    </row>
    <row r="169" s="2" customFormat="1">
      <c r="A169" s="41"/>
      <c r="B169" s="42"/>
      <c r="C169" s="43"/>
      <c r="D169" s="216" t="s">
        <v>143</v>
      </c>
      <c r="E169" s="43"/>
      <c r="F169" s="217" t="s">
        <v>266</v>
      </c>
      <c r="G169" s="43"/>
      <c r="H169" s="43"/>
      <c r="I169" s="218"/>
      <c r="J169" s="43"/>
      <c r="K169" s="43"/>
      <c r="L169" s="47"/>
      <c r="M169" s="219"/>
      <c r="N169" s="220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143</v>
      </c>
      <c r="AU169" s="20" t="s">
        <v>141</v>
      </c>
    </row>
    <row r="170" s="2" customFormat="1" ht="16.5" customHeight="1">
      <c r="A170" s="41"/>
      <c r="B170" s="42"/>
      <c r="C170" s="203" t="s">
        <v>267</v>
      </c>
      <c r="D170" s="203" t="s">
        <v>135</v>
      </c>
      <c r="E170" s="204" t="s">
        <v>268</v>
      </c>
      <c r="F170" s="205" t="s">
        <v>269</v>
      </c>
      <c r="G170" s="206" t="s">
        <v>147</v>
      </c>
      <c r="H170" s="207">
        <v>45</v>
      </c>
      <c r="I170" s="208"/>
      <c r="J170" s="209">
        <f>ROUND(I170*H170,2)</f>
        <v>0</v>
      </c>
      <c r="K170" s="205" t="s">
        <v>139</v>
      </c>
      <c r="L170" s="47"/>
      <c r="M170" s="210" t="s">
        <v>19</v>
      </c>
      <c r="N170" s="211" t="s">
        <v>43</v>
      </c>
      <c r="O170" s="87"/>
      <c r="P170" s="212">
        <f>O170*H170</f>
        <v>0</v>
      </c>
      <c r="Q170" s="212">
        <v>5.0000000000000002E-05</v>
      </c>
      <c r="R170" s="212">
        <f>Q170*H170</f>
        <v>0.0022500000000000003</v>
      </c>
      <c r="S170" s="212">
        <v>0.0030000000000000001</v>
      </c>
      <c r="T170" s="213">
        <f>S170*H170</f>
        <v>0.13500000000000001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4" t="s">
        <v>140</v>
      </c>
      <c r="AT170" s="214" t="s">
        <v>135</v>
      </c>
      <c r="AU170" s="214" t="s">
        <v>141</v>
      </c>
      <c r="AY170" s="20" t="s">
        <v>132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20" t="s">
        <v>141</v>
      </c>
      <c r="BK170" s="215">
        <f>ROUND(I170*H170,2)</f>
        <v>0</v>
      </c>
      <c r="BL170" s="20" t="s">
        <v>140</v>
      </c>
      <c r="BM170" s="214" t="s">
        <v>270</v>
      </c>
    </row>
    <row r="171" s="2" customFormat="1">
      <c r="A171" s="41"/>
      <c r="B171" s="42"/>
      <c r="C171" s="43"/>
      <c r="D171" s="216" t="s">
        <v>143</v>
      </c>
      <c r="E171" s="43"/>
      <c r="F171" s="217" t="s">
        <v>271</v>
      </c>
      <c r="G171" s="43"/>
      <c r="H171" s="43"/>
      <c r="I171" s="218"/>
      <c r="J171" s="43"/>
      <c r="K171" s="43"/>
      <c r="L171" s="47"/>
      <c r="M171" s="219"/>
      <c r="N171" s="220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143</v>
      </c>
      <c r="AU171" s="20" t="s">
        <v>141</v>
      </c>
    </row>
    <row r="172" s="2" customFormat="1" ht="16.5" customHeight="1">
      <c r="A172" s="41"/>
      <c r="B172" s="42"/>
      <c r="C172" s="203" t="s">
        <v>272</v>
      </c>
      <c r="D172" s="203" t="s">
        <v>135</v>
      </c>
      <c r="E172" s="204" t="s">
        <v>273</v>
      </c>
      <c r="F172" s="205" t="s">
        <v>274</v>
      </c>
      <c r="G172" s="206" t="s">
        <v>147</v>
      </c>
      <c r="H172" s="207">
        <v>15</v>
      </c>
      <c r="I172" s="208"/>
      <c r="J172" s="209">
        <f>ROUND(I172*H172,2)</f>
        <v>0</v>
      </c>
      <c r="K172" s="205" t="s">
        <v>139</v>
      </c>
      <c r="L172" s="47"/>
      <c r="M172" s="210" t="s">
        <v>19</v>
      </c>
      <c r="N172" s="211" t="s">
        <v>43</v>
      </c>
      <c r="O172" s="87"/>
      <c r="P172" s="212">
        <f>O172*H172</f>
        <v>0</v>
      </c>
      <c r="Q172" s="212">
        <v>5.0000000000000002E-05</v>
      </c>
      <c r="R172" s="212">
        <f>Q172*H172</f>
        <v>0.00075000000000000002</v>
      </c>
      <c r="S172" s="212">
        <v>0.0050000000000000001</v>
      </c>
      <c r="T172" s="213">
        <f>S172*H172</f>
        <v>0.074999999999999997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4" t="s">
        <v>140</v>
      </c>
      <c r="AT172" s="214" t="s">
        <v>135</v>
      </c>
      <c r="AU172" s="214" t="s">
        <v>141</v>
      </c>
      <c r="AY172" s="20" t="s">
        <v>132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20" t="s">
        <v>141</v>
      </c>
      <c r="BK172" s="215">
        <f>ROUND(I172*H172,2)</f>
        <v>0</v>
      </c>
      <c r="BL172" s="20" t="s">
        <v>140</v>
      </c>
      <c r="BM172" s="214" t="s">
        <v>275</v>
      </c>
    </row>
    <row r="173" s="2" customFormat="1">
      <c r="A173" s="41"/>
      <c r="B173" s="42"/>
      <c r="C173" s="43"/>
      <c r="D173" s="216" t="s">
        <v>143</v>
      </c>
      <c r="E173" s="43"/>
      <c r="F173" s="217" t="s">
        <v>276</v>
      </c>
      <c r="G173" s="43"/>
      <c r="H173" s="43"/>
      <c r="I173" s="218"/>
      <c r="J173" s="43"/>
      <c r="K173" s="43"/>
      <c r="L173" s="47"/>
      <c r="M173" s="219"/>
      <c r="N173" s="220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143</v>
      </c>
      <c r="AU173" s="20" t="s">
        <v>141</v>
      </c>
    </row>
    <row r="174" s="2" customFormat="1" ht="16.5" customHeight="1">
      <c r="A174" s="41"/>
      <c r="B174" s="42"/>
      <c r="C174" s="203" t="s">
        <v>277</v>
      </c>
      <c r="D174" s="203" t="s">
        <v>135</v>
      </c>
      <c r="E174" s="204" t="s">
        <v>278</v>
      </c>
      <c r="F174" s="205" t="s">
        <v>279</v>
      </c>
      <c r="G174" s="206" t="s">
        <v>138</v>
      </c>
      <c r="H174" s="207">
        <v>22.539999999999999</v>
      </c>
      <c r="I174" s="208"/>
      <c r="J174" s="209">
        <f>ROUND(I174*H174,2)</f>
        <v>0</v>
      </c>
      <c r="K174" s="205" t="s">
        <v>139</v>
      </c>
      <c r="L174" s="47"/>
      <c r="M174" s="210" t="s">
        <v>19</v>
      </c>
      <c r="N174" s="211" t="s">
        <v>43</v>
      </c>
      <c r="O174" s="87"/>
      <c r="P174" s="212">
        <f>O174*H174</f>
        <v>0</v>
      </c>
      <c r="Q174" s="212">
        <v>0</v>
      </c>
      <c r="R174" s="212">
        <f>Q174*H174</f>
        <v>0</v>
      </c>
      <c r="S174" s="212">
        <v>0.060999999999999999</v>
      </c>
      <c r="T174" s="213">
        <f>S174*H174</f>
        <v>1.3749399999999998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4" t="s">
        <v>140</v>
      </c>
      <c r="AT174" s="214" t="s">
        <v>135</v>
      </c>
      <c r="AU174" s="214" t="s">
        <v>141</v>
      </c>
      <c r="AY174" s="20" t="s">
        <v>132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20" t="s">
        <v>141</v>
      </c>
      <c r="BK174" s="215">
        <f>ROUND(I174*H174,2)</f>
        <v>0</v>
      </c>
      <c r="BL174" s="20" t="s">
        <v>140</v>
      </c>
      <c r="BM174" s="214" t="s">
        <v>280</v>
      </c>
    </row>
    <row r="175" s="2" customFormat="1">
      <c r="A175" s="41"/>
      <c r="B175" s="42"/>
      <c r="C175" s="43"/>
      <c r="D175" s="216" t="s">
        <v>143</v>
      </c>
      <c r="E175" s="43"/>
      <c r="F175" s="217" t="s">
        <v>281</v>
      </c>
      <c r="G175" s="43"/>
      <c r="H175" s="43"/>
      <c r="I175" s="218"/>
      <c r="J175" s="43"/>
      <c r="K175" s="43"/>
      <c r="L175" s="47"/>
      <c r="M175" s="219"/>
      <c r="N175" s="220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143</v>
      </c>
      <c r="AU175" s="20" t="s">
        <v>141</v>
      </c>
    </row>
    <row r="176" s="13" customFormat="1">
      <c r="A176" s="13"/>
      <c r="B176" s="221"/>
      <c r="C176" s="222"/>
      <c r="D176" s="223" t="s">
        <v>158</v>
      </c>
      <c r="E176" s="224" t="s">
        <v>19</v>
      </c>
      <c r="F176" s="225" t="s">
        <v>282</v>
      </c>
      <c r="G176" s="222"/>
      <c r="H176" s="226">
        <v>22.539999999999999</v>
      </c>
      <c r="I176" s="227"/>
      <c r="J176" s="222"/>
      <c r="K176" s="222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158</v>
      </c>
      <c r="AU176" s="232" t="s">
        <v>141</v>
      </c>
      <c r="AV176" s="13" t="s">
        <v>141</v>
      </c>
      <c r="AW176" s="13" t="s">
        <v>32</v>
      </c>
      <c r="AX176" s="13" t="s">
        <v>71</v>
      </c>
      <c r="AY176" s="232" t="s">
        <v>132</v>
      </c>
    </row>
    <row r="177" s="15" customFormat="1">
      <c r="A177" s="15"/>
      <c r="B177" s="244"/>
      <c r="C177" s="245"/>
      <c r="D177" s="223" t="s">
        <v>158</v>
      </c>
      <c r="E177" s="246" t="s">
        <v>19</v>
      </c>
      <c r="F177" s="247" t="s">
        <v>205</v>
      </c>
      <c r="G177" s="245"/>
      <c r="H177" s="248">
        <v>22.539999999999999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4" t="s">
        <v>158</v>
      </c>
      <c r="AU177" s="254" t="s">
        <v>141</v>
      </c>
      <c r="AV177" s="15" t="s">
        <v>140</v>
      </c>
      <c r="AW177" s="15" t="s">
        <v>32</v>
      </c>
      <c r="AX177" s="15" t="s">
        <v>79</v>
      </c>
      <c r="AY177" s="254" t="s">
        <v>132</v>
      </c>
    </row>
    <row r="178" s="2" customFormat="1" ht="16.5" customHeight="1">
      <c r="A178" s="41"/>
      <c r="B178" s="42"/>
      <c r="C178" s="203" t="s">
        <v>283</v>
      </c>
      <c r="D178" s="203" t="s">
        <v>135</v>
      </c>
      <c r="E178" s="204" t="s">
        <v>284</v>
      </c>
      <c r="F178" s="205" t="s">
        <v>285</v>
      </c>
      <c r="G178" s="206" t="s">
        <v>138</v>
      </c>
      <c r="H178" s="207">
        <v>22.539999999999999</v>
      </c>
      <c r="I178" s="208"/>
      <c r="J178" s="209">
        <f>ROUND(I178*H178,2)</f>
        <v>0</v>
      </c>
      <c r="K178" s="205" t="s">
        <v>139</v>
      </c>
      <c r="L178" s="47"/>
      <c r="M178" s="210" t="s">
        <v>19</v>
      </c>
      <c r="N178" s="211" t="s">
        <v>43</v>
      </c>
      <c r="O178" s="87"/>
      <c r="P178" s="212">
        <f>O178*H178</f>
        <v>0</v>
      </c>
      <c r="Q178" s="212">
        <v>0</v>
      </c>
      <c r="R178" s="212">
        <f>Q178*H178</f>
        <v>0</v>
      </c>
      <c r="S178" s="212">
        <v>0.014</v>
      </c>
      <c r="T178" s="213">
        <f>S178*H178</f>
        <v>0.31556000000000001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4" t="s">
        <v>140</v>
      </c>
      <c r="AT178" s="214" t="s">
        <v>135</v>
      </c>
      <c r="AU178" s="214" t="s">
        <v>141</v>
      </c>
      <c r="AY178" s="20" t="s">
        <v>132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20" t="s">
        <v>141</v>
      </c>
      <c r="BK178" s="215">
        <f>ROUND(I178*H178,2)</f>
        <v>0</v>
      </c>
      <c r="BL178" s="20" t="s">
        <v>140</v>
      </c>
      <c r="BM178" s="214" t="s">
        <v>286</v>
      </c>
    </row>
    <row r="179" s="2" customFormat="1">
      <c r="A179" s="41"/>
      <c r="B179" s="42"/>
      <c r="C179" s="43"/>
      <c r="D179" s="216" t="s">
        <v>143</v>
      </c>
      <c r="E179" s="43"/>
      <c r="F179" s="217" t="s">
        <v>287</v>
      </c>
      <c r="G179" s="43"/>
      <c r="H179" s="43"/>
      <c r="I179" s="218"/>
      <c r="J179" s="43"/>
      <c r="K179" s="43"/>
      <c r="L179" s="47"/>
      <c r="M179" s="219"/>
      <c r="N179" s="220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143</v>
      </c>
      <c r="AU179" s="20" t="s">
        <v>141</v>
      </c>
    </row>
    <row r="180" s="2" customFormat="1" ht="21.75" customHeight="1">
      <c r="A180" s="41"/>
      <c r="B180" s="42"/>
      <c r="C180" s="203" t="s">
        <v>288</v>
      </c>
      <c r="D180" s="203" t="s">
        <v>135</v>
      </c>
      <c r="E180" s="204" t="s">
        <v>289</v>
      </c>
      <c r="F180" s="205" t="s">
        <v>290</v>
      </c>
      <c r="G180" s="206" t="s">
        <v>138</v>
      </c>
      <c r="H180" s="207">
        <v>182</v>
      </c>
      <c r="I180" s="208"/>
      <c r="J180" s="209">
        <f>ROUND(I180*H180,2)</f>
        <v>0</v>
      </c>
      <c r="K180" s="205" t="s">
        <v>139</v>
      </c>
      <c r="L180" s="47"/>
      <c r="M180" s="210" t="s">
        <v>19</v>
      </c>
      <c r="N180" s="211" t="s">
        <v>43</v>
      </c>
      <c r="O180" s="87"/>
      <c r="P180" s="212">
        <f>O180*H180</f>
        <v>0</v>
      </c>
      <c r="Q180" s="212">
        <v>0</v>
      </c>
      <c r="R180" s="212">
        <f>Q180*H180</f>
        <v>0</v>
      </c>
      <c r="S180" s="212">
        <v>0.0025999999999999999</v>
      </c>
      <c r="T180" s="213">
        <f>S180*H180</f>
        <v>0.47319999999999995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4" t="s">
        <v>140</v>
      </c>
      <c r="AT180" s="214" t="s">
        <v>135</v>
      </c>
      <c r="AU180" s="214" t="s">
        <v>141</v>
      </c>
      <c r="AY180" s="20" t="s">
        <v>132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20" t="s">
        <v>141</v>
      </c>
      <c r="BK180" s="215">
        <f>ROUND(I180*H180,2)</f>
        <v>0</v>
      </c>
      <c r="BL180" s="20" t="s">
        <v>140</v>
      </c>
      <c r="BM180" s="214" t="s">
        <v>291</v>
      </c>
    </row>
    <row r="181" s="2" customFormat="1">
      <c r="A181" s="41"/>
      <c r="B181" s="42"/>
      <c r="C181" s="43"/>
      <c r="D181" s="216" t="s">
        <v>143</v>
      </c>
      <c r="E181" s="43"/>
      <c r="F181" s="217" t="s">
        <v>292</v>
      </c>
      <c r="G181" s="43"/>
      <c r="H181" s="43"/>
      <c r="I181" s="218"/>
      <c r="J181" s="43"/>
      <c r="K181" s="43"/>
      <c r="L181" s="47"/>
      <c r="M181" s="219"/>
      <c r="N181" s="220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143</v>
      </c>
      <c r="AU181" s="20" t="s">
        <v>141</v>
      </c>
    </row>
    <row r="182" s="12" customFormat="1" ht="22.8" customHeight="1">
      <c r="A182" s="12"/>
      <c r="B182" s="187"/>
      <c r="C182" s="188"/>
      <c r="D182" s="189" t="s">
        <v>70</v>
      </c>
      <c r="E182" s="201" t="s">
        <v>293</v>
      </c>
      <c r="F182" s="201" t="s">
        <v>294</v>
      </c>
      <c r="G182" s="188"/>
      <c r="H182" s="188"/>
      <c r="I182" s="191"/>
      <c r="J182" s="202">
        <f>BK182</f>
        <v>0</v>
      </c>
      <c r="K182" s="188"/>
      <c r="L182" s="193"/>
      <c r="M182" s="194"/>
      <c r="N182" s="195"/>
      <c r="O182" s="195"/>
      <c r="P182" s="196">
        <f>SUM(P183:P197)</f>
        <v>0</v>
      </c>
      <c r="Q182" s="195"/>
      <c r="R182" s="196">
        <f>SUM(R183:R197)</f>
        <v>0</v>
      </c>
      <c r="S182" s="195"/>
      <c r="T182" s="197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8" t="s">
        <v>79</v>
      </c>
      <c r="AT182" s="199" t="s">
        <v>70</v>
      </c>
      <c r="AU182" s="199" t="s">
        <v>79</v>
      </c>
      <c r="AY182" s="198" t="s">
        <v>132</v>
      </c>
      <c r="BK182" s="200">
        <f>SUM(BK183:BK197)</f>
        <v>0</v>
      </c>
    </row>
    <row r="183" s="2" customFormat="1" ht="24.15" customHeight="1">
      <c r="A183" s="41"/>
      <c r="B183" s="42"/>
      <c r="C183" s="203" t="s">
        <v>295</v>
      </c>
      <c r="D183" s="203" t="s">
        <v>135</v>
      </c>
      <c r="E183" s="204" t="s">
        <v>296</v>
      </c>
      <c r="F183" s="205" t="s">
        <v>297</v>
      </c>
      <c r="G183" s="206" t="s">
        <v>298</v>
      </c>
      <c r="H183" s="207">
        <v>6.6079999999999997</v>
      </c>
      <c r="I183" s="208"/>
      <c r="J183" s="209">
        <f>ROUND(I183*H183,2)</f>
        <v>0</v>
      </c>
      <c r="K183" s="205" t="s">
        <v>139</v>
      </c>
      <c r="L183" s="47"/>
      <c r="M183" s="210" t="s">
        <v>19</v>
      </c>
      <c r="N183" s="211" t="s">
        <v>43</v>
      </c>
      <c r="O183" s="87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4" t="s">
        <v>140</v>
      </c>
      <c r="AT183" s="214" t="s">
        <v>135</v>
      </c>
      <c r="AU183" s="214" t="s">
        <v>141</v>
      </c>
      <c r="AY183" s="20" t="s">
        <v>132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0" t="s">
        <v>141</v>
      </c>
      <c r="BK183" s="215">
        <f>ROUND(I183*H183,2)</f>
        <v>0</v>
      </c>
      <c r="BL183" s="20" t="s">
        <v>140</v>
      </c>
      <c r="BM183" s="214" t="s">
        <v>299</v>
      </c>
    </row>
    <row r="184" s="2" customFormat="1">
      <c r="A184" s="41"/>
      <c r="B184" s="42"/>
      <c r="C184" s="43"/>
      <c r="D184" s="216" t="s">
        <v>143</v>
      </c>
      <c r="E184" s="43"/>
      <c r="F184" s="217" t="s">
        <v>300</v>
      </c>
      <c r="G184" s="43"/>
      <c r="H184" s="43"/>
      <c r="I184" s="218"/>
      <c r="J184" s="43"/>
      <c r="K184" s="43"/>
      <c r="L184" s="47"/>
      <c r="M184" s="219"/>
      <c r="N184" s="220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143</v>
      </c>
      <c r="AU184" s="20" t="s">
        <v>141</v>
      </c>
    </row>
    <row r="185" s="2" customFormat="1" ht="24.15" customHeight="1">
      <c r="A185" s="41"/>
      <c r="B185" s="42"/>
      <c r="C185" s="203" t="s">
        <v>301</v>
      </c>
      <c r="D185" s="203" t="s">
        <v>135</v>
      </c>
      <c r="E185" s="204" t="s">
        <v>302</v>
      </c>
      <c r="F185" s="205" t="s">
        <v>303</v>
      </c>
      <c r="G185" s="206" t="s">
        <v>298</v>
      </c>
      <c r="H185" s="207">
        <v>132.16</v>
      </c>
      <c r="I185" s="208"/>
      <c r="J185" s="209">
        <f>ROUND(I185*H185,2)</f>
        <v>0</v>
      </c>
      <c r="K185" s="205" t="s">
        <v>139</v>
      </c>
      <c r="L185" s="47"/>
      <c r="M185" s="210" t="s">
        <v>19</v>
      </c>
      <c r="N185" s="211" t="s">
        <v>43</v>
      </c>
      <c r="O185" s="87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4" t="s">
        <v>140</v>
      </c>
      <c r="AT185" s="214" t="s">
        <v>135</v>
      </c>
      <c r="AU185" s="214" t="s">
        <v>141</v>
      </c>
      <c r="AY185" s="20" t="s">
        <v>132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0" t="s">
        <v>141</v>
      </c>
      <c r="BK185" s="215">
        <f>ROUND(I185*H185,2)</f>
        <v>0</v>
      </c>
      <c r="BL185" s="20" t="s">
        <v>140</v>
      </c>
      <c r="BM185" s="214" t="s">
        <v>304</v>
      </c>
    </row>
    <row r="186" s="2" customFormat="1">
      <c r="A186" s="41"/>
      <c r="B186" s="42"/>
      <c r="C186" s="43"/>
      <c r="D186" s="216" t="s">
        <v>143</v>
      </c>
      <c r="E186" s="43"/>
      <c r="F186" s="217" t="s">
        <v>305</v>
      </c>
      <c r="G186" s="43"/>
      <c r="H186" s="43"/>
      <c r="I186" s="218"/>
      <c r="J186" s="43"/>
      <c r="K186" s="43"/>
      <c r="L186" s="47"/>
      <c r="M186" s="219"/>
      <c r="N186" s="220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143</v>
      </c>
      <c r="AU186" s="20" t="s">
        <v>141</v>
      </c>
    </row>
    <row r="187" s="13" customFormat="1">
      <c r="A187" s="13"/>
      <c r="B187" s="221"/>
      <c r="C187" s="222"/>
      <c r="D187" s="223" t="s">
        <v>158</v>
      </c>
      <c r="E187" s="224" t="s">
        <v>19</v>
      </c>
      <c r="F187" s="225" t="s">
        <v>306</v>
      </c>
      <c r="G187" s="222"/>
      <c r="H187" s="226">
        <v>132.16</v>
      </c>
      <c r="I187" s="227"/>
      <c r="J187" s="222"/>
      <c r="K187" s="222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158</v>
      </c>
      <c r="AU187" s="232" t="s">
        <v>141</v>
      </c>
      <c r="AV187" s="13" t="s">
        <v>141</v>
      </c>
      <c r="AW187" s="13" t="s">
        <v>32</v>
      </c>
      <c r="AX187" s="13" t="s">
        <v>79</v>
      </c>
      <c r="AY187" s="232" t="s">
        <v>132</v>
      </c>
    </row>
    <row r="188" s="2" customFormat="1" ht="16.5" customHeight="1">
      <c r="A188" s="41"/>
      <c r="B188" s="42"/>
      <c r="C188" s="203" t="s">
        <v>307</v>
      </c>
      <c r="D188" s="203" t="s">
        <v>135</v>
      </c>
      <c r="E188" s="204" t="s">
        <v>308</v>
      </c>
      <c r="F188" s="205" t="s">
        <v>309</v>
      </c>
      <c r="G188" s="206" t="s">
        <v>298</v>
      </c>
      <c r="H188" s="207">
        <v>6.6079999999999997</v>
      </c>
      <c r="I188" s="208"/>
      <c r="J188" s="209">
        <f>ROUND(I188*H188,2)</f>
        <v>0</v>
      </c>
      <c r="K188" s="205" t="s">
        <v>139</v>
      </c>
      <c r="L188" s="47"/>
      <c r="M188" s="210" t="s">
        <v>19</v>
      </c>
      <c r="N188" s="211" t="s">
        <v>43</v>
      </c>
      <c r="O188" s="87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4" t="s">
        <v>140</v>
      </c>
      <c r="AT188" s="214" t="s">
        <v>135</v>
      </c>
      <c r="AU188" s="214" t="s">
        <v>141</v>
      </c>
      <c r="AY188" s="20" t="s">
        <v>132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20" t="s">
        <v>141</v>
      </c>
      <c r="BK188" s="215">
        <f>ROUND(I188*H188,2)</f>
        <v>0</v>
      </c>
      <c r="BL188" s="20" t="s">
        <v>140</v>
      </c>
      <c r="BM188" s="214" t="s">
        <v>310</v>
      </c>
    </row>
    <row r="189" s="2" customFormat="1">
      <c r="A189" s="41"/>
      <c r="B189" s="42"/>
      <c r="C189" s="43"/>
      <c r="D189" s="216" t="s">
        <v>143</v>
      </c>
      <c r="E189" s="43"/>
      <c r="F189" s="217" t="s">
        <v>311</v>
      </c>
      <c r="G189" s="43"/>
      <c r="H189" s="43"/>
      <c r="I189" s="218"/>
      <c r="J189" s="43"/>
      <c r="K189" s="43"/>
      <c r="L189" s="47"/>
      <c r="M189" s="219"/>
      <c r="N189" s="220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143</v>
      </c>
      <c r="AU189" s="20" t="s">
        <v>141</v>
      </c>
    </row>
    <row r="190" s="2" customFormat="1" ht="24.15" customHeight="1">
      <c r="A190" s="41"/>
      <c r="B190" s="42"/>
      <c r="C190" s="203" t="s">
        <v>312</v>
      </c>
      <c r="D190" s="203" t="s">
        <v>135</v>
      </c>
      <c r="E190" s="204" t="s">
        <v>313</v>
      </c>
      <c r="F190" s="205" t="s">
        <v>314</v>
      </c>
      <c r="G190" s="206" t="s">
        <v>298</v>
      </c>
      <c r="H190" s="207">
        <v>6.6079999999999997</v>
      </c>
      <c r="I190" s="208"/>
      <c r="J190" s="209">
        <f>ROUND(I190*H190,2)</f>
        <v>0</v>
      </c>
      <c r="K190" s="205" t="s">
        <v>139</v>
      </c>
      <c r="L190" s="47"/>
      <c r="M190" s="210" t="s">
        <v>19</v>
      </c>
      <c r="N190" s="211" t="s">
        <v>43</v>
      </c>
      <c r="O190" s="87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4" t="s">
        <v>140</v>
      </c>
      <c r="AT190" s="214" t="s">
        <v>135</v>
      </c>
      <c r="AU190" s="214" t="s">
        <v>141</v>
      </c>
      <c r="AY190" s="20" t="s">
        <v>132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20" t="s">
        <v>141</v>
      </c>
      <c r="BK190" s="215">
        <f>ROUND(I190*H190,2)</f>
        <v>0</v>
      </c>
      <c r="BL190" s="20" t="s">
        <v>140</v>
      </c>
      <c r="BM190" s="214" t="s">
        <v>315</v>
      </c>
    </row>
    <row r="191" s="2" customFormat="1">
      <c r="A191" s="41"/>
      <c r="B191" s="42"/>
      <c r="C191" s="43"/>
      <c r="D191" s="216" t="s">
        <v>143</v>
      </c>
      <c r="E191" s="43"/>
      <c r="F191" s="217" t="s">
        <v>316</v>
      </c>
      <c r="G191" s="43"/>
      <c r="H191" s="43"/>
      <c r="I191" s="218"/>
      <c r="J191" s="43"/>
      <c r="K191" s="43"/>
      <c r="L191" s="47"/>
      <c r="M191" s="219"/>
      <c r="N191" s="220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143</v>
      </c>
      <c r="AU191" s="20" t="s">
        <v>141</v>
      </c>
    </row>
    <row r="192" s="2" customFormat="1" ht="37.8" customHeight="1">
      <c r="A192" s="41"/>
      <c r="B192" s="42"/>
      <c r="C192" s="203" t="s">
        <v>317</v>
      </c>
      <c r="D192" s="203" t="s">
        <v>135</v>
      </c>
      <c r="E192" s="204" t="s">
        <v>318</v>
      </c>
      <c r="F192" s="205" t="s">
        <v>319</v>
      </c>
      <c r="G192" s="206" t="s">
        <v>298</v>
      </c>
      <c r="H192" s="207">
        <v>6.6079999999999997</v>
      </c>
      <c r="I192" s="208"/>
      <c r="J192" s="209">
        <f>ROUND(I192*H192,2)</f>
        <v>0</v>
      </c>
      <c r="K192" s="205" t="s">
        <v>139</v>
      </c>
      <c r="L192" s="47"/>
      <c r="M192" s="210" t="s">
        <v>19</v>
      </c>
      <c r="N192" s="211" t="s">
        <v>43</v>
      </c>
      <c r="O192" s="87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4" t="s">
        <v>140</v>
      </c>
      <c r="AT192" s="214" t="s">
        <v>135</v>
      </c>
      <c r="AU192" s="214" t="s">
        <v>141</v>
      </c>
      <c r="AY192" s="20" t="s">
        <v>132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20" t="s">
        <v>141</v>
      </c>
      <c r="BK192" s="215">
        <f>ROUND(I192*H192,2)</f>
        <v>0</v>
      </c>
      <c r="BL192" s="20" t="s">
        <v>140</v>
      </c>
      <c r="BM192" s="214" t="s">
        <v>320</v>
      </c>
    </row>
    <row r="193" s="2" customFormat="1">
      <c r="A193" s="41"/>
      <c r="B193" s="42"/>
      <c r="C193" s="43"/>
      <c r="D193" s="216" t="s">
        <v>143</v>
      </c>
      <c r="E193" s="43"/>
      <c r="F193" s="217" t="s">
        <v>321</v>
      </c>
      <c r="G193" s="43"/>
      <c r="H193" s="43"/>
      <c r="I193" s="218"/>
      <c r="J193" s="43"/>
      <c r="K193" s="43"/>
      <c r="L193" s="47"/>
      <c r="M193" s="219"/>
      <c r="N193" s="220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143</v>
      </c>
      <c r="AU193" s="20" t="s">
        <v>141</v>
      </c>
    </row>
    <row r="194" s="2" customFormat="1" ht="24.15" customHeight="1">
      <c r="A194" s="41"/>
      <c r="B194" s="42"/>
      <c r="C194" s="203" t="s">
        <v>322</v>
      </c>
      <c r="D194" s="203" t="s">
        <v>135</v>
      </c>
      <c r="E194" s="204" t="s">
        <v>323</v>
      </c>
      <c r="F194" s="205" t="s">
        <v>324</v>
      </c>
      <c r="G194" s="206" t="s">
        <v>298</v>
      </c>
      <c r="H194" s="207">
        <v>5.851</v>
      </c>
      <c r="I194" s="208"/>
      <c r="J194" s="209">
        <f>ROUND(I194*H194,2)</f>
        <v>0</v>
      </c>
      <c r="K194" s="205" t="s">
        <v>139</v>
      </c>
      <c r="L194" s="47"/>
      <c r="M194" s="210" t="s">
        <v>19</v>
      </c>
      <c r="N194" s="211" t="s">
        <v>43</v>
      </c>
      <c r="O194" s="87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4" t="s">
        <v>140</v>
      </c>
      <c r="AT194" s="214" t="s">
        <v>135</v>
      </c>
      <c r="AU194" s="214" t="s">
        <v>141</v>
      </c>
      <c r="AY194" s="20" t="s">
        <v>132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0" t="s">
        <v>141</v>
      </c>
      <c r="BK194" s="215">
        <f>ROUND(I194*H194,2)</f>
        <v>0</v>
      </c>
      <c r="BL194" s="20" t="s">
        <v>140</v>
      </c>
      <c r="BM194" s="214" t="s">
        <v>325</v>
      </c>
    </row>
    <row r="195" s="2" customFormat="1">
      <c r="A195" s="41"/>
      <c r="B195" s="42"/>
      <c r="C195" s="43"/>
      <c r="D195" s="216" t="s">
        <v>143</v>
      </c>
      <c r="E195" s="43"/>
      <c r="F195" s="217" t="s">
        <v>326</v>
      </c>
      <c r="G195" s="43"/>
      <c r="H195" s="43"/>
      <c r="I195" s="218"/>
      <c r="J195" s="43"/>
      <c r="K195" s="43"/>
      <c r="L195" s="47"/>
      <c r="M195" s="219"/>
      <c r="N195" s="220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143</v>
      </c>
      <c r="AU195" s="20" t="s">
        <v>141</v>
      </c>
    </row>
    <row r="196" s="2" customFormat="1" ht="24.15" customHeight="1">
      <c r="A196" s="41"/>
      <c r="B196" s="42"/>
      <c r="C196" s="203" t="s">
        <v>327</v>
      </c>
      <c r="D196" s="203" t="s">
        <v>135</v>
      </c>
      <c r="E196" s="204" t="s">
        <v>328</v>
      </c>
      <c r="F196" s="205" t="s">
        <v>329</v>
      </c>
      <c r="G196" s="206" t="s">
        <v>298</v>
      </c>
      <c r="H196" s="207">
        <v>0.75700000000000001</v>
      </c>
      <c r="I196" s="208"/>
      <c r="J196" s="209">
        <f>ROUND(I196*H196,2)</f>
        <v>0</v>
      </c>
      <c r="K196" s="205" t="s">
        <v>139</v>
      </c>
      <c r="L196" s="47"/>
      <c r="M196" s="210" t="s">
        <v>19</v>
      </c>
      <c r="N196" s="211" t="s">
        <v>43</v>
      </c>
      <c r="O196" s="87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4" t="s">
        <v>140</v>
      </c>
      <c r="AT196" s="214" t="s">
        <v>135</v>
      </c>
      <c r="AU196" s="214" t="s">
        <v>141</v>
      </c>
      <c r="AY196" s="20" t="s">
        <v>132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20" t="s">
        <v>141</v>
      </c>
      <c r="BK196" s="215">
        <f>ROUND(I196*H196,2)</f>
        <v>0</v>
      </c>
      <c r="BL196" s="20" t="s">
        <v>140</v>
      </c>
      <c r="BM196" s="214" t="s">
        <v>330</v>
      </c>
    </row>
    <row r="197" s="2" customFormat="1">
      <c r="A197" s="41"/>
      <c r="B197" s="42"/>
      <c r="C197" s="43"/>
      <c r="D197" s="216" t="s">
        <v>143</v>
      </c>
      <c r="E197" s="43"/>
      <c r="F197" s="217" t="s">
        <v>331</v>
      </c>
      <c r="G197" s="43"/>
      <c r="H197" s="43"/>
      <c r="I197" s="218"/>
      <c r="J197" s="43"/>
      <c r="K197" s="43"/>
      <c r="L197" s="47"/>
      <c r="M197" s="219"/>
      <c r="N197" s="220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143</v>
      </c>
      <c r="AU197" s="20" t="s">
        <v>141</v>
      </c>
    </row>
    <row r="198" s="12" customFormat="1" ht="22.8" customHeight="1">
      <c r="A198" s="12"/>
      <c r="B198" s="187"/>
      <c r="C198" s="188"/>
      <c r="D198" s="189" t="s">
        <v>70</v>
      </c>
      <c r="E198" s="201" t="s">
        <v>332</v>
      </c>
      <c r="F198" s="201" t="s">
        <v>333</v>
      </c>
      <c r="G198" s="188"/>
      <c r="H198" s="188"/>
      <c r="I198" s="191"/>
      <c r="J198" s="202">
        <f>BK198</f>
        <v>0</v>
      </c>
      <c r="K198" s="188"/>
      <c r="L198" s="193"/>
      <c r="M198" s="194"/>
      <c r="N198" s="195"/>
      <c r="O198" s="195"/>
      <c r="P198" s="196">
        <f>SUM(P199:P200)</f>
        <v>0</v>
      </c>
      <c r="Q198" s="195"/>
      <c r="R198" s="196">
        <f>SUM(R199:R200)</f>
        <v>0</v>
      </c>
      <c r="S198" s="195"/>
      <c r="T198" s="197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8" t="s">
        <v>79</v>
      </c>
      <c r="AT198" s="199" t="s">
        <v>70</v>
      </c>
      <c r="AU198" s="199" t="s">
        <v>79</v>
      </c>
      <c r="AY198" s="198" t="s">
        <v>132</v>
      </c>
      <c r="BK198" s="200">
        <f>SUM(BK199:BK200)</f>
        <v>0</v>
      </c>
    </row>
    <row r="199" s="2" customFormat="1" ht="33" customHeight="1">
      <c r="A199" s="41"/>
      <c r="B199" s="42"/>
      <c r="C199" s="203" t="s">
        <v>334</v>
      </c>
      <c r="D199" s="203" t="s">
        <v>135</v>
      </c>
      <c r="E199" s="204" t="s">
        <v>335</v>
      </c>
      <c r="F199" s="205" t="s">
        <v>336</v>
      </c>
      <c r="G199" s="206" t="s">
        <v>298</v>
      </c>
      <c r="H199" s="207">
        <v>2.944</v>
      </c>
      <c r="I199" s="208"/>
      <c r="J199" s="209">
        <f>ROUND(I199*H199,2)</f>
        <v>0</v>
      </c>
      <c r="K199" s="205" t="s">
        <v>139</v>
      </c>
      <c r="L199" s="47"/>
      <c r="M199" s="210" t="s">
        <v>19</v>
      </c>
      <c r="N199" s="211" t="s">
        <v>43</v>
      </c>
      <c r="O199" s="87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4" t="s">
        <v>140</v>
      </c>
      <c r="AT199" s="214" t="s">
        <v>135</v>
      </c>
      <c r="AU199" s="214" t="s">
        <v>141</v>
      </c>
      <c r="AY199" s="20" t="s">
        <v>132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20" t="s">
        <v>141</v>
      </c>
      <c r="BK199" s="215">
        <f>ROUND(I199*H199,2)</f>
        <v>0</v>
      </c>
      <c r="BL199" s="20" t="s">
        <v>140</v>
      </c>
      <c r="BM199" s="214" t="s">
        <v>337</v>
      </c>
    </row>
    <row r="200" s="2" customFormat="1">
      <c r="A200" s="41"/>
      <c r="B200" s="42"/>
      <c r="C200" s="43"/>
      <c r="D200" s="216" t="s">
        <v>143</v>
      </c>
      <c r="E200" s="43"/>
      <c r="F200" s="217" t="s">
        <v>338</v>
      </c>
      <c r="G200" s="43"/>
      <c r="H200" s="43"/>
      <c r="I200" s="218"/>
      <c r="J200" s="43"/>
      <c r="K200" s="43"/>
      <c r="L200" s="47"/>
      <c r="M200" s="219"/>
      <c r="N200" s="220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143</v>
      </c>
      <c r="AU200" s="20" t="s">
        <v>141</v>
      </c>
    </row>
    <row r="201" s="12" customFormat="1" ht="25.92" customHeight="1">
      <c r="A201" s="12"/>
      <c r="B201" s="187"/>
      <c r="C201" s="188"/>
      <c r="D201" s="189" t="s">
        <v>70</v>
      </c>
      <c r="E201" s="190" t="s">
        <v>339</v>
      </c>
      <c r="F201" s="190" t="s">
        <v>340</v>
      </c>
      <c r="G201" s="188"/>
      <c r="H201" s="188"/>
      <c r="I201" s="191"/>
      <c r="J201" s="192">
        <f>BK201</f>
        <v>0</v>
      </c>
      <c r="K201" s="188"/>
      <c r="L201" s="193"/>
      <c r="M201" s="194"/>
      <c r="N201" s="195"/>
      <c r="O201" s="195"/>
      <c r="P201" s="196">
        <f>P202+P214+P228+P246+P259+P301+P305+P310+P348+P358+P363+P411+P416+P444+P465+P492+P528</f>
        <v>0</v>
      </c>
      <c r="Q201" s="195"/>
      <c r="R201" s="196">
        <f>R202+R214+R228+R246+R259+R301+R305+R310+R348+R358+R363+R411+R416+R444+R465+R492+R528</f>
        <v>1.7230045700000001</v>
      </c>
      <c r="S201" s="195"/>
      <c r="T201" s="197">
        <f>T202+T214+T228+T246+T259+T301+T305+T310+T348+T358+T363+T411+T416+T444+T465+T492+T528</f>
        <v>3.4839577000000004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8" t="s">
        <v>141</v>
      </c>
      <c r="AT201" s="199" t="s">
        <v>70</v>
      </c>
      <c r="AU201" s="199" t="s">
        <v>71</v>
      </c>
      <c r="AY201" s="198" t="s">
        <v>132</v>
      </c>
      <c r="BK201" s="200">
        <f>BK202+BK214+BK228+BK246+BK259+BK301+BK305+BK310+BK348+BK358+BK363+BK411+BK416+BK444+BK465+BK492+BK528</f>
        <v>0</v>
      </c>
    </row>
    <row r="202" s="12" customFormat="1" ht="22.8" customHeight="1">
      <c r="A202" s="12"/>
      <c r="B202" s="187"/>
      <c r="C202" s="188"/>
      <c r="D202" s="189" t="s">
        <v>70</v>
      </c>
      <c r="E202" s="201" t="s">
        <v>341</v>
      </c>
      <c r="F202" s="201" t="s">
        <v>342</v>
      </c>
      <c r="G202" s="188"/>
      <c r="H202" s="188"/>
      <c r="I202" s="191"/>
      <c r="J202" s="202">
        <f>BK202</f>
        <v>0</v>
      </c>
      <c r="K202" s="188"/>
      <c r="L202" s="193"/>
      <c r="M202" s="194"/>
      <c r="N202" s="195"/>
      <c r="O202" s="195"/>
      <c r="P202" s="196">
        <f>SUM(P203:P213)</f>
        <v>0</v>
      </c>
      <c r="Q202" s="195"/>
      <c r="R202" s="196">
        <f>SUM(R203:R213)</f>
        <v>0.050515160000000003</v>
      </c>
      <c r="S202" s="195"/>
      <c r="T202" s="197">
        <f>SUM(T203:T213)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8" t="s">
        <v>141</v>
      </c>
      <c r="AT202" s="199" t="s">
        <v>70</v>
      </c>
      <c r="AU202" s="199" t="s">
        <v>79</v>
      </c>
      <c r="AY202" s="198" t="s">
        <v>132</v>
      </c>
      <c r="BK202" s="200">
        <f>SUM(BK203:BK213)</f>
        <v>0</v>
      </c>
    </row>
    <row r="203" s="2" customFormat="1" ht="24.15" customHeight="1">
      <c r="A203" s="41"/>
      <c r="B203" s="42"/>
      <c r="C203" s="203" t="s">
        <v>343</v>
      </c>
      <c r="D203" s="203" t="s">
        <v>135</v>
      </c>
      <c r="E203" s="204" t="s">
        <v>344</v>
      </c>
      <c r="F203" s="205" t="s">
        <v>345</v>
      </c>
      <c r="G203" s="206" t="s">
        <v>138</v>
      </c>
      <c r="H203" s="207">
        <v>4.3300000000000001</v>
      </c>
      <c r="I203" s="208"/>
      <c r="J203" s="209">
        <f>ROUND(I203*H203,2)</f>
        <v>0</v>
      </c>
      <c r="K203" s="205" t="s">
        <v>139</v>
      </c>
      <c r="L203" s="47"/>
      <c r="M203" s="210" t="s">
        <v>19</v>
      </c>
      <c r="N203" s="211" t="s">
        <v>43</v>
      </c>
      <c r="O203" s="87"/>
      <c r="P203" s="212">
        <f>O203*H203</f>
        <v>0</v>
      </c>
      <c r="Q203" s="212">
        <v>0.0035000000000000001</v>
      </c>
      <c r="R203" s="212">
        <f>Q203*H203</f>
        <v>0.015155</v>
      </c>
      <c r="S203" s="212">
        <v>0</v>
      </c>
      <c r="T203" s="213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4" t="s">
        <v>221</v>
      </c>
      <c r="AT203" s="214" t="s">
        <v>135</v>
      </c>
      <c r="AU203" s="214" t="s">
        <v>141</v>
      </c>
      <c r="AY203" s="20" t="s">
        <v>132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20" t="s">
        <v>141</v>
      </c>
      <c r="BK203" s="215">
        <f>ROUND(I203*H203,2)</f>
        <v>0</v>
      </c>
      <c r="BL203" s="20" t="s">
        <v>221</v>
      </c>
      <c r="BM203" s="214" t="s">
        <v>346</v>
      </c>
    </row>
    <row r="204" s="2" customFormat="1">
      <c r="A204" s="41"/>
      <c r="B204" s="42"/>
      <c r="C204" s="43"/>
      <c r="D204" s="216" t="s">
        <v>143</v>
      </c>
      <c r="E204" s="43"/>
      <c r="F204" s="217" t="s">
        <v>347</v>
      </c>
      <c r="G204" s="43"/>
      <c r="H204" s="43"/>
      <c r="I204" s="218"/>
      <c r="J204" s="43"/>
      <c r="K204" s="43"/>
      <c r="L204" s="47"/>
      <c r="M204" s="219"/>
      <c r="N204" s="220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143</v>
      </c>
      <c r="AU204" s="20" t="s">
        <v>141</v>
      </c>
    </row>
    <row r="205" s="2" customFormat="1" ht="24.15" customHeight="1">
      <c r="A205" s="41"/>
      <c r="B205" s="42"/>
      <c r="C205" s="203" t="s">
        <v>348</v>
      </c>
      <c r="D205" s="203" t="s">
        <v>135</v>
      </c>
      <c r="E205" s="204" t="s">
        <v>349</v>
      </c>
      <c r="F205" s="205" t="s">
        <v>350</v>
      </c>
      <c r="G205" s="206" t="s">
        <v>138</v>
      </c>
      <c r="H205" s="207">
        <v>9.6799999999999997</v>
      </c>
      <c r="I205" s="208"/>
      <c r="J205" s="209">
        <f>ROUND(I205*H205,2)</f>
        <v>0</v>
      </c>
      <c r="K205" s="205" t="s">
        <v>139</v>
      </c>
      <c r="L205" s="47"/>
      <c r="M205" s="210" t="s">
        <v>19</v>
      </c>
      <c r="N205" s="211" t="s">
        <v>43</v>
      </c>
      <c r="O205" s="87"/>
      <c r="P205" s="212">
        <f>O205*H205</f>
        <v>0</v>
      </c>
      <c r="Q205" s="212">
        <v>0.0035000000000000001</v>
      </c>
      <c r="R205" s="212">
        <f>Q205*H205</f>
        <v>0.03388</v>
      </c>
      <c r="S205" s="212">
        <v>0</v>
      </c>
      <c r="T205" s="213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4" t="s">
        <v>221</v>
      </c>
      <c r="AT205" s="214" t="s">
        <v>135</v>
      </c>
      <c r="AU205" s="214" t="s">
        <v>141</v>
      </c>
      <c r="AY205" s="20" t="s">
        <v>132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20" t="s">
        <v>141</v>
      </c>
      <c r="BK205" s="215">
        <f>ROUND(I205*H205,2)</f>
        <v>0</v>
      </c>
      <c r="BL205" s="20" t="s">
        <v>221</v>
      </c>
      <c r="BM205" s="214" t="s">
        <v>351</v>
      </c>
    </row>
    <row r="206" s="2" customFormat="1">
      <c r="A206" s="41"/>
      <c r="B206" s="42"/>
      <c r="C206" s="43"/>
      <c r="D206" s="216" t="s">
        <v>143</v>
      </c>
      <c r="E206" s="43"/>
      <c r="F206" s="217" t="s">
        <v>352</v>
      </c>
      <c r="G206" s="43"/>
      <c r="H206" s="43"/>
      <c r="I206" s="218"/>
      <c r="J206" s="43"/>
      <c r="K206" s="43"/>
      <c r="L206" s="47"/>
      <c r="M206" s="219"/>
      <c r="N206" s="220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143</v>
      </c>
      <c r="AU206" s="20" t="s">
        <v>141</v>
      </c>
    </row>
    <row r="207" s="13" customFormat="1">
      <c r="A207" s="13"/>
      <c r="B207" s="221"/>
      <c r="C207" s="222"/>
      <c r="D207" s="223" t="s">
        <v>158</v>
      </c>
      <c r="E207" s="224" t="s">
        <v>19</v>
      </c>
      <c r="F207" s="225" t="s">
        <v>353</v>
      </c>
      <c r="G207" s="222"/>
      <c r="H207" s="226">
        <v>9.6799999999999997</v>
      </c>
      <c r="I207" s="227"/>
      <c r="J207" s="222"/>
      <c r="K207" s="222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158</v>
      </c>
      <c r="AU207" s="232" t="s">
        <v>141</v>
      </c>
      <c r="AV207" s="13" t="s">
        <v>141</v>
      </c>
      <c r="AW207" s="13" t="s">
        <v>32</v>
      </c>
      <c r="AX207" s="13" t="s">
        <v>79</v>
      </c>
      <c r="AY207" s="232" t="s">
        <v>132</v>
      </c>
    </row>
    <row r="208" s="2" customFormat="1" ht="24.15" customHeight="1">
      <c r="A208" s="41"/>
      <c r="B208" s="42"/>
      <c r="C208" s="203" t="s">
        <v>354</v>
      </c>
      <c r="D208" s="203" t="s">
        <v>135</v>
      </c>
      <c r="E208" s="204" t="s">
        <v>355</v>
      </c>
      <c r="F208" s="205" t="s">
        <v>356</v>
      </c>
      <c r="G208" s="206" t="s">
        <v>147</v>
      </c>
      <c r="H208" s="207">
        <v>16.82</v>
      </c>
      <c r="I208" s="208"/>
      <c r="J208" s="209">
        <f>ROUND(I208*H208,2)</f>
        <v>0</v>
      </c>
      <c r="K208" s="205" t="s">
        <v>139</v>
      </c>
      <c r="L208" s="47"/>
      <c r="M208" s="210" t="s">
        <v>19</v>
      </c>
      <c r="N208" s="211" t="s">
        <v>43</v>
      </c>
      <c r="O208" s="87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4" t="s">
        <v>221</v>
      </c>
      <c r="AT208" s="214" t="s">
        <v>135</v>
      </c>
      <c r="AU208" s="214" t="s">
        <v>141</v>
      </c>
      <c r="AY208" s="20" t="s">
        <v>132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20" t="s">
        <v>141</v>
      </c>
      <c r="BK208" s="215">
        <f>ROUND(I208*H208,2)</f>
        <v>0</v>
      </c>
      <c r="BL208" s="20" t="s">
        <v>221</v>
      </c>
      <c r="BM208" s="214" t="s">
        <v>357</v>
      </c>
    </row>
    <row r="209" s="2" customFormat="1">
      <c r="A209" s="41"/>
      <c r="B209" s="42"/>
      <c r="C209" s="43"/>
      <c r="D209" s="216" t="s">
        <v>143</v>
      </c>
      <c r="E209" s="43"/>
      <c r="F209" s="217" t="s">
        <v>358</v>
      </c>
      <c r="G209" s="43"/>
      <c r="H209" s="43"/>
      <c r="I209" s="218"/>
      <c r="J209" s="43"/>
      <c r="K209" s="43"/>
      <c r="L209" s="47"/>
      <c r="M209" s="219"/>
      <c r="N209" s="220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143</v>
      </c>
      <c r="AU209" s="20" t="s">
        <v>141</v>
      </c>
    </row>
    <row r="210" s="2" customFormat="1" ht="16.5" customHeight="1">
      <c r="A210" s="41"/>
      <c r="B210" s="42"/>
      <c r="C210" s="255" t="s">
        <v>359</v>
      </c>
      <c r="D210" s="255" t="s">
        <v>360</v>
      </c>
      <c r="E210" s="256" t="s">
        <v>361</v>
      </c>
      <c r="F210" s="257" t="s">
        <v>362</v>
      </c>
      <c r="G210" s="258" t="s">
        <v>147</v>
      </c>
      <c r="H210" s="259">
        <v>18.501999999999999</v>
      </c>
      <c r="I210" s="260"/>
      <c r="J210" s="261">
        <f>ROUND(I210*H210,2)</f>
        <v>0</v>
      </c>
      <c r="K210" s="257" t="s">
        <v>139</v>
      </c>
      <c r="L210" s="262"/>
      <c r="M210" s="263" t="s">
        <v>19</v>
      </c>
      <c r="N210" s="264" t="s">
        <v>43</v>
      </c>
      <c r="O210" s="87"/>
      <c r="P210" s="212">
        <f>O210*H210</f>
        <v>0</v>
      </c>
      <c r="Q210" s="212">
        <v>8.0000000000000007E-05</v>
      </c>
      <c r="R210" s="212">
        <f>Q210*H210</f>
        <v>0.0014801600000000001</v>
      </c>
      <c r="S210" s="212">
        <v>0</v>
      </c>
      <c r="T210" s="213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4" t="s">
        <v>307</v>
      </c>
      <c r="AT210" s="214" t="s">
        <v>360</v>
      </c>
      <c r="AU210" s="214" t="s">
        <v>141</v>
      </c>
      <c r="AY210" s="20" t="s">
        <v>132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20" t="s">
        <v>141</v>
      </c>
      <c r="BK210" s="215">
        <f>ROUND(I210*H210,2)</f>
        <v>0</v>
      </c>
      <c r="BL210" s="20" t="s">
        <v>221</v>
      </c>
      <c r="BM210" s="214" t="s">
        <v>363</v>
      </c>
    </row>
    <row r="211" s="13" customFormat="1">
      <c r="A211" s="13"/>
      <c r="B211" s="221"/>
      <c r="C211" s="222"/>
      <c r="D211" s="223" t="s">
        <v>158</v>
      </c>
      <c r="E211" s="224" t="s">
        <v>19</v>
      </c>
      <c r="F211" s="225" t="s">
        <v>364</v>
      </c>
      <c r="G211" s="222"/>
      <c r="H211" s="226">
        <v>18.501999999999999</v>
      </c>
      <c r="I211" s="227"/>
      <c r="J211" s="222"/>
      <c r="K211" s="222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158</v>
      </c>
      <c r="AU211" s="232" t="s">
        <v>141</v>
      </c>
      <c r="AV211" s="13" t="s">
        <v>141</v>
      </c>
      <c r="AW211" s="13" t="s">
        <v>32</v>
      </c>
      <c r="AX211" s="13" t="s">
        <v>79</v>
      </c>
      <c r="AY211" s="232" t="s">
        <v>132</v>
      </c>
    </row>
    <row r="212" s="2" customFormat="1" ht="24.15" customHeight="1">
      <c r="A212" s="41"/>
      <c r="B212" s="42"/>
      <c r="C212" s="203" t="s">
        <v>365</v>
      </c>
      <c r="D212" s="203" t="s">
        <v>135</v>
      </c>
      <c r="E212" s="204" t="s">
        <v>366</v>
      </c>
      <c r="F212" s="205" t="s">
        <v>367</v>
      </c>
      <c r="G212" s="206" t="s">
        <v>368</v>
      </c>
      <c r="H212" s="265"/>
      <c r="I212" s="208"/>
      <c r="J212" s="209">
        <f>ROUND(I212*H212,2)</f>
        <v>0</v>
      </c>
      <c r="K212" s="205" t="s">
        <v>139</v>
      </c>
      <c r="L212" s="47"/>
      <c r="M212" s="210" t="s">
        <v>19</v>
      </c>
      <c r="N212" s="211" t="s">
        <v>43</v>
      </c>
      <c r="O212" s="87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4" t="s">
        <v>221</v>
      </c>
      <c r="AT212" s="214" t="s">
        <v>135</v>
      </c>
      <c r="AU212" s="214" t="s">
        <v>141</v>
      </c>
      <c r="AY212" s="20" t="s">
        <v>132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0" t="s">
        <v>141</v>
      </c>
      <c r="BK212" s="215">
        <f>ROUND(I212*H212,2)</f>
        <v>0</v>
      </c>
      <c r="BL212" s="20" t="s">
        <v>221</v>
      </c>
      <c r="BM212" s="214" t="s">
        <v>369</v>
      </c>
    </row>
    <row r="213" s="2" customFormat="1">
      <c r="A213" s="41"/>
      <c r="B213" s="42"/>
      <c r="C213" s="43"/>
      <c r="D213" s="216" t="s">
        <v>143</v>
      </c>
      <c r="E213" s="43"/>
      <c r="F213" s="217" t="s">
        <v>370</v>
      </c>
      <c r="G213" s="43"/>
      <c r="H213" s="43"/>
      <c r="I213" s="218"/>
      <c r="J213" s="43"/>
      <c r="K213" s="43"/>
      <c r="L213" s="47"/>
      <c r="M213" s="219"/>
      <c r="N213" s="220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143</v>
      </c>
      <c r="AU213" s="20" t="s">
        <v>141</v>
      </c>
    </row>
    <row r="214" s="12" customFormat="1" ht="22.8" customHeight="1">
      <c r="A214" s="12"/>
      <c r="B214" s="187"/>
      <c r="C214" s="188"/>
      <c r="D214" s="189" t="s">
        <v>70</v>
      </c>
      <c r="E214" s="201" t="s">
        <v>371</v>
      </c>
      <c r="F214" s="201" t="s">
        <v>372</v>
      </c>
      <c r="G214" s="188"/>
      <c r="H214" s="188"/>
      <c r="I214" s="191"/>
      <c r="J214" s="202">
        <f>BK214</f>
        <v>0</v>
      </c>
      <c r="K214" s="188"/>
      <c r="L214" s="193"/>
      <c r="M214" s="194"/>
      <c r="N214" s="195"/>
      <c r="O214" s="195"/>
      <c r="P214" s="196">
        <f>SUM(P215:P227)</f>
        <v>0</v>
      </c>
      <c r="Q214" s="195"/>
      <c r="R214" s="196">
        <f>SUM(R215:R227)</f>
        <v>0.0086800000000000002</v>
      </c>
      <c r="S214" s="195"/>
      <c r="T214" s="197">
        <f>SUM(T215:T227)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8" t="s">
        <v>141</v>
      </c>
      <c r="AT214" s="199" t="s">
        <v>70</v>
      </c>
      <c r="AU214" s="199" t="s">
        <v>79</v>
      </c>
      <c r="AY214" s="198" t="s">
        <v>132</v>
      </c>
      <c r="BK214" s="200">
        <f>SUM(BK215:BK227)</f>
        <v>0</v>
      </c>
    </row>
    <row r="215" s="2" customFormat="1" ht="16.5" customHeight="1">
      <c r="A215" s="41"/>
      <c r="B215" s="42"/>
      <c r="C215" s="203" t="s">
        <v>373</v>
      </c>
      <c r="D215" s="203" t="s">
        <v>135</v>
      </c>
      <c r="E215" s="204" t="s">
        <v>374</v>
      </c>
      <c r="F215" s="205" t="s">
        <v>375</v>
      </c>
      <c r="G215" s="206" t="s">
        <v>147</v>
      </c>
      <c r="H215" s="207">
        <v>12</v>
      </c>
      <c r="I215" s="208"/>
      <c r="J215" s="209">
        <f>ROUND(I215*H215,2)</f>
        <v>0</v>
      </c>
      <c r="K215" s="205" t="s">
        <v>139</v>
      </c>
      <c r="L215" s="47"/>
      <c r="M215" s="210" t="s">
        <v>19</v>
      </c>
      <c r="N215" s="211" t="s">
        <v>43</v>
      </c>
      <c r="O215" s="87"/>
      <c r="P215" s="212">
        <f>O215*H215</f>
        <v>0</v>
      </c>
      <c r="Q215" s="212">
        <v>0.00048000000000000001</v>
      </c>
      <c r="R215" s="212">
        <f>Q215*H215</f>
        <v>0.0057600000000000004</v>
      </c>
      <c r="S215" s="212">
        <v>0</v>
      </c>
      <c r="T215" s="213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4" t="s">
        <v>221</v>
      </c>
      <c r="AT215" s="214" t="s">
        <v>135</v>
      </c>
      <c r="AU215" s="214" t="s">
        <v>141</v>
      </c>
      <c r="AY215" s="20" t="s">
        <v>132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0" t="s">
        <v>141</v>
      </c>
      <c r="BK215" s="215">
        <f>ROUND(I215*H215,2)</f>
        <v>0</v>
      </c>
      <c r="BL215" s="20" t="s">
        <v>221</v>
      </c>
      <c r="BM215" s="214" t="s">
        <v>376</v>
      </c>
    </row>
    <row r="216" s="2" customFormat="1">
      <c r="A216" s="41"/>
      <c r="B216" s="42"/>
      <c r="C216" s="43"/>
      <c r="D216" s="216" t="s">
        <v>143</v>
      </c>
      <c r="E216" s="43"/>
      <c r="F216" s="217" t="s">
        <v>377</v>
      </c>
      <c r="G216" s="43"/>
      <c r="H216" s="43"/>
      <c r="I216" s="218"/>
      <c r="J216" s="43"/>
      <c r="K216" s="43"/>
      <c r="L216" s="47"/>
      <c r="M216" s="219"/>
      <c r="N216" s="220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143</v>
      </c>
      <c r="AU216" s="20" t="s">
        <v>141</v>
      </c>
    </row>
    <row r="217" s="2" customFormat="1" ht="16.5" customHeight="1">
      <c r="A217" s="41"/>
      <c r="B217" s="42"/>
      <c r="C217" s="203" t="s">
        <v>378</v>
      </c>
      <c r="D217" s="203" t="s">
        <v>135</v>
      </c>
      <c r="E217" s="204" t="s">
        <v>379</v>
      </c>
      <c r="F217" s="205" t="s">
        <v>380</v>
      </c>
      <c r="G217" s="206" t="s">
        <v>147</v>
      </c>
      <c r="H217" s="207">
        <v>1</v>
      </c>
      <c r="I217" s="208"/>
      <c r="J217" s="209">
        <f>ROUND(I217*H217,2)</f>
        <v>0</v>
      </c>
      <c r="K217" s="205" t="s">
        <v>139</v>
      </c>
      <c r="L217" s="47"/>
      <c r="M217" s="210" t="s">
        <v>19</v>
      </c>
      <c r="N217" s="211" t="s">
        <v>43</v>
      </c>
      <c r="O217" s="87"/>
      <c r="P217" s="212">
        <f>O217*H217</f>
        <v>0</v>
      </c>
      <c r="Q217" s="212">
        <v>0.0022399999999999998</v>
      </c>
      <c r="R217" s="212">
        <f>Q217*H217</f>
        <v>0.0022399999999999998</v>
      </c>
      <c r="S217" s="212">
        <v>0</v>
      </c>
      <c r="T217" s="213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4" t="s">
        <v>221</v>
      </c>
      <c r="AT217" s="214" t="s">
        <v>135</v>
      </c>
      <c r="AU217" s="214" t="s">
        <v>141</v>
      </c>
      <c r="AY217" s="20" t="s">
        <v>132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20" t="s">
        <v>141</v>
      </c>
      <c r="BK217" s="215">
        <f>ROUND(I217*H217,2)</f>
        <v>0</v>
      </c>
      <c r="BL217" s="20" t="s">
        <v>221</v>
      </c>
      <c r="BM217" s="214" t="s">
        <v>381</v>
      </c>
    </row>
    <row r="218" s="2" customFormat="1">
      <c r="A218" s="41"/>
      <c r="B218" s="42"/>
      <c r="C218" s="43"/>
      <c r="D218" s="216" t="s">
        <v>143</v>
      </c>
      <c r="E218" s="43"/>
      <c r="F218" s="217" t="s">
        <v>382</v>
      </c>
      <c r="G218" s="43"/>
      <c r="H218" s="43"/>
      <c r="I218" s="218"/>
      <c r="J218" s="43"/>
      <c r="K218" s="43"/>
      <c r="L218" s="47"/>
      <c r="M218" s="219"/>
      <c r="N218" s="220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143</v>
      </c>
      <c r="AU218" s="20" t="s">
        <v>141</v>
      </c>
    </row>
    <row r="219" s="2" customFormat="1" ht="16.5" customHeight="1">
      <c r="A219" s="41"/>
      <c r="B219" s="42"/>
      <c r="C219" s="203" t="s">
        <v>383</v>
      </c>
      <c r="D219" s="203" t="s">
        <v>135</v>
      </c>
      <c r="E219" s="204" t="s">
        <v>384</v>
      </c>
      <c r="F219" s="205" t="s">
        <v>385</v>
      </c>
      <c r="G219" s="206" t="s">
        <v>386</v>
      </c>
      <c r="H219" s="207">
        <v>3</v>
      </c>
      <c r="I219" s="208"/>
      <c r="J219" s="209">
        <f>ROUND(I219*H219,2)</f>
        <v>0</v>
      </c>
      <c r="K219" s="205" t="s">
        <v>139</v>
      </c>
      <c r="L219" s="47"/>
      <c r="M219" s="210" t="s">
        <v>19</v>
      </c>
      <c r="N219" s="211" t="s">
        <v>43</v>
      </c>
      <c r="O219" s="87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4" t="s">
        <v>221</v>
      </c>
      <c r="AT219" s="214" t="s">
        <v>135</v>
      </c>
      <c r="AU219" s="214" t="s">
        <v>141</v>
      </c>
      <c r="AY219" s="20" t="s">
        <v>132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20" t="s">
        <v>141</v>
      </c>
      <c r="BK219" s="215">
        <f>ROUND(I219*H219,2)</f>
        <v>0</v>
      </c>
      <c r="BL219" s="20" t="s">
        <v>221</v>
      </c>
      <c r="BM219" s="214" t="s">
        <v>387</v>
      </c>
    </row>
    <row r="220" s="2" customFormat="1">
      <c r="A220" s="41"/>
      <c r="B220" s="42"/>
      <c r="C220" s="43"/>
      <c r="D220" s="216" t="s">
        <v>143</v>
      </c>
      <c r="E220" s="43"/>
      <c r="F220" s="217" t="s">
        <v>388</v>
      </c>
      <c r="G220" s="43"/>
      <c r="H220" s="43"/>
      <c r="I220" s="218"/>
      <c r="J220" s="43"/>
      <c r="K220" s="43"/>
      <c r="L220" s="47"/>
      <c r="M220" s="219"/>
      <c r="N220" s="220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143</v>
      </c>
      <c r="AU220" s="20" t="s">
        <v>141</v>
      </c>
    </row>
    <row r="221" s="2" customFormat="1" ht="16.5" customHeight="1">
      <c r="A221" s="41"/>
      <c r="B221" s="42"/>
      <c r="C221" s="203" t="s">
        <v>389</v>
      </c>
      <c r="D221" s="203" t="s">
        <v>135</v>
      </c>
      <c r="E221" s="204" t="s">
        <v>390</v>
      </c>
      <c r="F221" s="205" t="s">
        <v>391</v>
      </c>
      <c r="G221" s="206" t="s">
        <v>386</v>
      </c>
      <c r="H221" s="207">
        <v>2</v>
      </c>
      <c r="I221" s="208"/>
      <c r="J221" s="209">
        <f>ROUND(I221*H221,2)</f>
        <v>0</v>
      </c>
      <c r="K221" s="205" t="s">
        <v>139</v>
      </c>
      <c r="L221" s="47"/>
      <c r="M221" s="210" t="s">
        <v>19</v>
      </c>
      <c r="N221" s="211" t="s">
        <v>43</v>
      </c>
      <c r="O221" s="87"/>
      <c r="P221" s="212">
        <f>O221*H221</f>
        <v>0</v>
      </c>
      <c r="Q221" s="212">
        <v>6.0000000000000002E-05</v>
      </c>
      <c r="R221" s="212">
        <f>Q221*H221</f>
        <v>0.00012</v>
      </c>
      <c r="S221" s="212">
        <v>0</v>
      </c>
      <c r="T221" s="213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4" t="s">
        <v>221</v>
      </c>
      <c r="AT221" s="214" t="s">
        <v>135</v>
      </c>
      <c r="AU221" s="214" t="s">
        <v>141</v>
      </c>
      <c r="AY221" s="20" t="s">
        <v>132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20" t="s">
        <v>141</v>
      </c>
      <c r="BK221" s="215">
        <f>ROUND(I221*H221,2)</f>
        <v>0</v>
      </c>
      <c r="BL221" s="20" t="s">
        <v>221</v>
      </c>
      <c r="BM221" s="214" t="s">
        <v>392</v>
      </c>
    </row>
    <row r="222" s="2" customFormat="1">
      <c r="A222" s="41"/>
      <c r="B222" s="42"/>
      <c r="C222" s="43"/>
      <c r="D222" s="216" t="s">
        <v>143</v>
      </c>
      <c r="E222" s="43"/>
      <c r="F222" s="217" t="s">
        <v>393</v>
      </c>
      <c r="G222" s="43"/>
      <c r="H222" s="43"/>
      <c r="I222" s="218"/>
      <c r="J222" s="43"/>
      <c r="K222" s="43"/>
      <c r="L222" s="47"/>
      <c r="M222" s="219"/>
      <c r="N222" s="220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143</v>
      </c>
      <c r="AU222" s="20" t="s">
        <v>141</v>
      </c>
    </row>
    <row r="223" s="2" customFormat="1" ht="16.5" customHeight="1">
      <c r="A223" s="41"/>
      <c r="B223" s="42"/>
      <c r="C223" s="255" t="s">
        <v>394</v>
      </c>
      <c r="D223" s="255" t="s">
        <v>360</v>
      </c>
      <c r="E223" s="256" t="s">
        <v>395</v>
      </c>
      <c r="F223" s="257" t="s">
        <v>396</v>
      </c>
      <c r="G223" s="258" t="s">
        <v>386</v>
      </c>
      <c r="H223" s="259">
        <v>2</v>
      </c>
      <c r="I223" s="260"/>
      <c r="J223" s="261">
        <f>ROUND(I223*H223,2)</f>
        <v>0</v>
      </c>
      <c r="K223" s="257" t="s">
        <v>139</v>
      </c>
      <c r="L223" s="262"/>
      <c r="M223" s="263" t="s">
        <v>19</v>
      </c>
      <c r="N223" s="264" t="s">
        <v>43</v>
      </c>
      <c r="O223" s="87"/>
      <c r="P223" s="212">
        <f>O223*H223</f>
        <v>0</v>
      </c>
      <c r="Q223" s="212">
        <v>0.00027999999999999998</v>
      </c>
      <c r="R223" s="212">
        <f>Q223*H223</f>
        <v>0.00055999999999999995</v>
      </c>
      <c r="S223" s="212">
        <v>0</v>
      </c>
      <c r="T223" s="213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4" t="s">
        <v>307</v>
      </c>
      <c r="AT223" s="214" t="s">
        <v>360</v>
      </c>
      <c r="AU223" s="214" t="s">
        <v>141</v>
      </c>
      <c r="AY223" s="20" t="s">
        <v>132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20" t="s">
        <v>141</v>
      </c>
      <c r="BK223" s="215">
        <f>ROUND(I223*H223,2)</f>
        <v>0</v>
      </c>
      <c r="BL223" s="20" t="s">
        <v>221</v>
      </c>
      <c r="BM223" s="214" t="s">
        <v>397</v>
      </c>
    </row>
    <row r="224" s="2" customFormat="1" ht="16.5" customHeight="1">
      <c r="A224" s="41"/>
      <c r="B224" s="42"/>
      <c r="C224" s="203" t="s">
        <v>398</v>
      </c>
      <c r="D224" s="203" t="s">
        <v>135</v>
      </c>
      <c r="E224" s="204" t="s">
        <v>399</v>
      </c>
      <c r="F224" s="205" t="s">
        <v>400</v>
      </c>
      <c r="G224" s="206" t="s">
        <v>147</v>
      </c>
      <c r="H224" s="207">
        <v>13</v>
      </c>
      <c r="I224" s="208"/>
      <c r="J224" s="209">
        <f>ROUND(I224*H224,2)</f>
        <v>0</v>
      </c>
      <c r="K224" s="205" t="s">
        <v>139</v>
      </c>
      <c r="L224" s="47"/>
      <c r="M224" s="210" t="s">
        <v>19</v>
      </c>
      <c r="N224" s="211" t="s">
        <v>43</v>
      </c>
      <c r="O224" s="87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4" t="s">
        <v>221</v>
      </c>
      <c r="AT224" s="214" t="s">
        <v>135</v>
      </c>
      <c r="AU224" s="214" t="s">
        <v>141</v>
      </c>
      <c r="AY224" s="20" t="s">
        <v>132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20" t="s">
        <v>141</v>
      </c>
      <c r="BK224" s="215">
        <f>ROUND(I224*H224,2)</f>
        <v>0</v>
      </c>
      <c r="BL224" s="20" t="s">
        <v>221</v>
      </c>
      <c r="BM224" s="214" t="s">
        <v>401</v>
      </c>
    </row>
    <row r="225" s="2" customFormat="1">
      <c r="A225" s="41"/>
      <c r="B225" s="42"/>
      <c r="C225" s="43"/>
      <c r="D225" s="216" t="s">
        <v>143</v>
      </c>
      <c r="E225" s="43"/>
      <c r="F225" s="217" t="s">
        <v>402</v>
      </c>
      <c r="G225" s="43"/>
      <c r="H225" s="43"/>
      <c r="I225" s="218"/>
      <c r="J225" s="43"/>
      <c r="K225" s="43"/>
      <c r="L225" s="47"/>
      <c r="M225" s="219"/>
      <c r="N225" s="220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143</v>
      </c>
      <c r="AU225" s="20" t="s">
        <v>141</v>
      </c>
    </row>
    <row r="226" s="2" customFormat="1" ht="24.15" customHeight="1">
      <c r="A226" s="41"/>
      <c r="B226" s="42"/>
      <c r="C226" s="203" t="s">
        <v>403</v>
      </c>
      <c r="D226" s="203" t="s">
        <v>135</v>
      </c>
      <c r="E226" s="204" t="s">
        <v>404</v>
      </c>
      <c r="F226" s="205" t="s">
        <v>405</v>
      </c>
      <c r="G226" s="206" t="s">
        <v>368</v>
      </c>
      <c r="H226" s="265"/>
      <c r="I226" s="208"/>
      <c r="J226" s="209">
        <f>ROUND(I226*H226,2)</f>
        <v>0</v>
      </c>
      <c r="K226" s="205" t="s">
        <v>139</v>
      </c>
      <c r="L226" s="47"/>
      <c r="M226" s="210" t="s">
        <v>19</v>
      </c>
      <c r="N226" s="211" t="s">
        <v>43</v>
      </c>
      <c r="O226" s="87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4" t="s">
        <v>221</v>
      </c>
      <c r="AT226" s="214" t="s">
        <v>135</v>
      </c>
      <c r="AU226" s="214" t="s">
        <v>141</v>
      </c>
      <c r="AY226" s="20" t="s">
        <v>132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20" t="s">
        <v>141</v>
      </c>
      <c r="BK226" s="215">
        <f>ROUND(I226*H226,2)</f>
        <v>0</v>
      </c>
      <c r="BL226" s="20" t="s">
        <v>221</v>
      </c>
      <c r="BM226" s="214" t="s">
        <v>406</v>
      </c>
    </row>
    <row r="227" s="2" customFormat="1">
      <c r="A227" s="41"/>
      <c r="B227" s="42"/>
      <c r="C227" s="43"/>
      <c r="D227" s="216" t="s">
        <v>143</v>
      </c>
      <c r="E227" s="43"/>
      <c r="F227" s="217" t="s">
        <v>407</v>
      </c>
      <c r="G227" s="43"/>
      <c r="H227" s="43"/>
      <c r="I227" s="218"/>
      <c r="J227" s="43"/>
      <c r="K227" s="43"/>
      <c r="L227" s="47"/>
      <c r="M227" s="219"/>
      <c r="N227" s="220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143</v>
      </c>
      <c r="AU227" s="20" t="s">
        <v>141</v>
      </c>
    </row>
    <row r="228" s="12" customFormat="1" ht="22.8" customHeight="1">
      <c r="A228" s="12"/>
      <c r="B228" s="187"/>
      <c r="C228" s="188"/>
      <c r="D228" s="189" t="s">
        <v>70</v>
      </c>
      <c r="E228" s="201" t="s">
        <v>408</v>
      </c>
      <c r="F228" s="201" t="s">
        <v>409</v>
      </c>
      <c r="G228" s="188"/>
      <c r="H228" s="188"/>
      <c r="I228" s="191"/>
      <c r="J228" s="202">
        <f>BK228</f>
        <v>0</v>
      </c>
      <c r="K228" s="188"/>
      <c r="L228" s="193"/>
      <c r="M228" s="194"/>
      <c r="N228" s="195"/>
      <c r="O228" s="195"/>
      <c r="P228" s="196">
        <f>SUM(P229:P245)</f>
        <v>0</v>
      </c>
      <c r="Q228" s="195"/>
      <c r="R228" s="196">
        <f>SUM(R229:R245)</f>
        <v>0.010734000000000001</v>
      </c>
      <c r="S228" s="195"/>
      <c r="T228" s="197">
        <f>SUM(T229:T245)</f>
        <v>0.0049699999999999996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8" t="s">
        <v>141</v>
      </c>
      <c r="AT228" s="199" t="s">
        <v>70</v>
      </c>
      <c r="AU228" s="199" t="s">
        <v>79</v>
      </c>
      <c r="AY228" s="198" t="s">
        <v>132</v>
      </c>
      <c r="BK228" s="200">
        <f>SUM(BK229:BK245)</f>
        <v>0</v>
      </c>
    </row>
    <row r="229" s="2" customFormat="1" ht="16.5" customHeight="1">
      <c r="A229" s="41"/>
      <c r="B229" s="42"/>
      <c r="C229" s="203" t="s">
        <v>410</v>
      </c>
      <c r="D229" s="203" t="s">
        <v>135</v>
      </c>
      <c r="E229" s="204" t="s">
        <v>411</v>
      </c>
      <c r="F229" s="205" t="s">
        <v>412</v>
      </c>
      <c r="G229" s="206" t="s">
        <v>413</v>
      </c>
      <c r="H229" s="207">
        <v>1</v>
      </c>
      <c r="I229" s="208"/>
      <c r="J229" s="209">
        <f>ROUND(I229*H229,2)</f>
        <v>0</v>
      </c>
      <c r="K229" s="205" t="s">
        <v>19</v>
      </c>
      <c r="L229" s="47"/>
      <c r="M229" s="210" t="s">
        <v>19</v>
      </c>
      <c r="N229" s="211" t="s">
        <v>43</v>
      </c>
      <c r="O229" s="87"/>
      <c r="P229" s="212">
        <f>O229*H229</f>
        <v>0</v>
      </c>
      <c r="Q229" s="212">
        <v>0</v>
      </c>
      <c r="R229" s="212">
        <f>Q229*H229</f>
        <v>0</v>
      </c>
      <c r="S229" s="212">
        <v>0.0049699999999999996</v>
      </c>
      <c r="T229" s="213">
        <f>S229*H229</f>
        <v>0.0049699999999999996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4" t="s">
        <v>221</v>
      </c>
      <c r="AT229" s="214" t="s">
        <v>135</v>
      </c>
      <c r="AU229" s="214" t="s">
        <v>141</v>
      </c>
      <c r="AY229" s="20" t="s">
        <v>132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20" t="s">
        <v>141</v>
      </c>
      <c r="BK229" s="215">
        <f>ROUND(I229*H229,2)</f>
        <v>0</v>
      </c>
      <c r="BL229" s="20" t="s">
        <v>221</v>
      </c>
      <c r="BM229" s="214" t="s">
        <v>414</v>
      </c>
    </row>
    <row r="230" s="2" customFormat="1" ht="16.5" customHeight="1">
      <c r="A230" s="41"/>
      <c r="B230" s="42"/>
      <c r="C230" s="203" t="s">
        <v>415</v>
      </c>
      <c r="D230" s="203" t="s">
        <v>135</v>
      </c>
      <c r="E230" s="204" t="s">
        <v>416</v>
      </c>
      <c r="F230" s="205" t="s">
        <v>417</v>
      </c>
      <c r="G230" s="206" t="s">
        <v>147</v>
      </c>
      <c r="H230" s="207">
        <v>18</v>
      </c>
      <c r="I230" s="208"/>
      <c r="J230" s="209">
        <f>ROUND(I230*H230,2)</f>
        <v>0</v>
      </c>
      <c r="K230" s="205" t="s">
        <v>19</v>
      </c>
      <c r="L230" s="47"/>
      <c r="M230" s="210" t="s">
        <v>19</v>
      </c>
      <c r="N230" s="211" t="s">
        <v>43</v>
      </c>
      <c r="O230" s="87"/>
      <c r="P230" s="212">
        <f>O230*H230</f>
        <v>0</v>
      </c>
      <c r="Q230" s="212">
        <v>0.00034000000000000002</v>
      </c>
      <c r="R230" s="212">
        <f>Q230*H230</f>
        <v>0.0061200000000000004</v>
      </c>
      <c r="S230" s="212">
        <v>0</v>
      </c>
      <c r="T230" s="213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4" t="s">
        <v>221</v>
      </c>
      <c r="AT230" s="214" t="s">
        <v>135</v>
      </c>
      <c r="AU230" s="214" t="s">
        <v>141</v>
      </c>
      <c r="AY230" s="20" t="s">
        <v>132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20" t="s">
        <v>141</v>
      </c>
      <c r="BK230" s="215">
        <f>ROUND(I230*H230,2)</f>
        <v>0</v>
      </c>
      <c r="BL230" s="20" t="s">
        <v>221</v>
      </c>
      <c r="BM230" s="214" t="s">
        <v>418</v>
      </c>
    </row>
    <row r="231" s="16" customFormat="1">
      <c r="A231" s="16"/>
      <c r="B231" s="266"/>
      <c r="C231" s="267"/>
      <c r="D231" s="223" t="s">
        <v>158</v>
      </c>
      <c r="E231" s="268" t="s">
        <v>19</v>
      </c>
      <c r="F231" s="269" t="s">
        <v>419</v>
      </c>
      <c r="G231" s="267"/>
      <c r="H231" s="268" t="s">
        <v>19</v>
      </c>
      <c r="I231" s="270"/>
      <c r="J231" s="267"/>
      <c r="K231" s="267"/>
      <c r="L231" s="271"/>
      <c r="M231" s="272"/>
      <c r="N231" s="273"/>
      <c r="O231" s="273"/>
      <c r="P231" s="273"/>
      <c r="Q231" s="273"/>
      <c r="R231" s="273"/>
      <c r="S231" s="273"/>
      <c r="T231" s="274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75" t="s">
        <v>158</v>
      </c>
      <c r="AU231" s="275" t="s">
        <v>141</v>
      </c>
      <c r="AV231" s="16" t="s">
        <v>79</v>
      </c>
      <c r="AW231" s="16" t="s">
        <v>32</v>
      </c>
      <c r="AX231" s="16" t="s">
        <v>71</v>
      </c>
      <c r="AY231" s="275" t="s">
        <v>132</v>
      </c>
    </row>
    <row r="232" s="13" customFormat="1">
      <c r="A232" s="13"/>
      <c r="B232" s="221"/>
      <c r="C232" s="222"/>
      <c r="D232" s="223" t="s">
        <v>158</v>
      </c>
      <c r="E232" s="224" t="s">
        <v>19</v>
      </c>
      <c r="F232" s="225" t="s">
        <v>233</v>
      </c>
      <c r="G232" s="222"/>
      <c r="H232" s="226">
        <v>18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158</v>
      </c>
      <c r="AU232" s="232" t="s">
        <v>141</v>
      </c>
      <c r="AV232" s="13" t="s">
        <v>141</v>
      </c>
      <c r="AW232" s="13" t="s">
        <v>32</v>
      </c>
      <c r="AX232" s="13" t="s">
        <v>71</v>
      </c>
      <c r="AY232" s="232" t="s">
        <v>132</v>
      </c>
    </row>
    <row r="233" s="15" customFormat="1">
      <c r="A233" s="15"/>
      <c r="B233" s="244"/>
      <c r="C233" s="245"/>
      <c r="D233" s="223" t="s">
        <v>158</v>
      </c>
      <c r="E233" s="246" t="s">
        <v>19</v>
      </c>
      <c r="F233" s="247" t="s">
        <v>205</v>
      </c>
      <c r="G233" s="245"/>
      <c r="H233" s="248">
        <v>18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4" t="s">
        <v>158</v>
      </c>
      <c r="AU233" s="254" t="s">
        <v>141</v>
      </c>
      <c r="AV233" s="15" t="s">
        <v>140</v>
      </c>
      <c r="AW233" s="15" t="s">
        <v>32</v>
      </c>
      <c r="AX233" s="15" t="s">
        <v>79</v>
      </c>
      <c r="AY233" s="254" t="s">
        <v>132</v>
      </c>
    </row>
    <row r="234" s="2" customFormat="1" ht="16.5" customHeight="1">
      <c r="A234" s="41"/>
      <c r="B234" s="42"/>
      <c r="C234" s="255" t="s">
        <v>420</v>
      </c>
      <c r="D234" s="255" t="s">
        <v>360</v>
      </c>
      <c r="E234" s="256" t="s">
        <v>421</v>
      </c>
      <c r="F234" s="257" t="s">
        <v>422</v>
      </c>
      <c r="G234" s="258" t="s">
        <v>147</v>
      </c>
      <c r="H234" s="259">
        <v>19.800000000000001</v>
      </c>
      <c r="I234" s="260"/>
      <c r="J234" s="261">
        <f>ROUND(I234*H234,2)</f>
        <v>0</v>
      </c>
      <c r="K234" s="257" t="s">
        <v>19</v>
      </c>
      <c r="L234" s="262"/>
      <c r="M234" s="263" t="s">
        <v>19</v>
      </c>
      <c r="N234" s="264" t="s">
        <v>43</v>
      </c>
      <c r="O234" s="87"/>
      <c r="P234" s="212">
        <f>O234*H234</f>
        <v>0</v>
      </c>
      <c r="Q234" s="212">
        <v>0.00012999999999999999</v>
      </c>
      <c r="R234" s="212">
        <f>Q234*H234</f>
        <v>0.0025739999999999999</v>
      </c>
      <c r="S234" s="212">
        <v>0</v>
      </c>
      <c r="T234" s="213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4" t="s">
        <v>307</v>
      </c>
      <c r="AT234" s="214" t="s">
        <v>360</v>
      </c>
      <c r="AU234" s="214" t="s">
        <v>141</v>
      </c>
      <c r="AY234" s="20" t="s">
        <v>132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0" t="s">
        <v>141</v>
      </c>
      <c r="BK234" s="215">
        <f>ROUND(I234*H234,2)</f>
        <v>0</v>
      </c>
      <c r="BL234" s="20" t="s">
        <v>221</v>
      </c>
      <c r="BM234" s="214" t="s">
        <v>423</v>
      </c>
    </row>
    <row r="235" s="16" customFormat="1">
      <c r="A235" s="16"/>
      <c r="B235" s="266"/>
      <c r="C235" s="267"/>
      <c r="D235" s="223" t="s">
        <v>158</v>
      </c>
      <c r="E235" s="268" t="s">
        <v>19</v>
      </c>
      <c r="F235" s="269" t="s">
        <v>419</v>
      </c>
      <c r="G235" s="267"/>
      <c r="H235" s="268" t="s">
        <v>19</v>
      </c>
      <c r="I235" s="270"/>
      <c r="J235" s="267"/>
      <c r="K235" s="267"/>
      <c r="L235" s="271"/>
      <c r="M235" s="272"/>
      <c r="N235" s="273"/>
      <c r="O235" s="273"/>
      <c r="P235" s="273"/>
      <c r="Q235" s="273"/>
      <c r="R235" s="273"/>
      <c r="S235" s="273"/>
      <c r="T235" s="27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5" t="s">
        <v>158</v>
      </c>
      <c r="AU235" s="275" t="s">
        <v>141</v>
      </c>
      <c r="AV235" s="16" t="s">
        <v>79</v>
      </c>
      <c r="AW235" s="16" t="s">
        <v>32</v>
      </c>
      <c r="AX235" s="16" t="s">
        <v>71</v>
      </c>
      <c r="AY235" s="275" t="s">
        <v>132</v>
      </c>
    </row>
    <row r="236" s="13" customFormat="1">
      <c r="A236" s="13"/>
      <c r="B236" s="221"/>
      <c r="C236" s="222"/>
      <c r="D236" s="223" t="s">
        <v>158</v>
      </c>
      <c r="E236" s="224" t="s">
        <v>19</v>
      </c>
      <c r="F236" s="225" t="s">
        <v>424</v>
      </c>
      <c r="G236" s="222"/>
      <c r="H236" s="226">
        <v>19.800000000000001</v>
      </c>
      <c r="I236" s="227"/>
      <c r="J236" s="222"/>
      <c r="K236" s="222"/>
      <c r="L236" s="228"/>
      <c r="M236" s="229"/>
      <c r="N236" s="230"/>
      <c r="O236" s="230"/>
      <c r="P236" s="230"/>
      <c r="Q236" s="230"/>
      <c r="R236" s="230"/>
      <c r="S236" s="230"/>
      <c r="T236" s="23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2" t="s">
        <v>158</v>
      </c>
      <c r="AU236" s="232" t="s">
        <v>141</v>
      </c>
      <c r="AV236" s="13" t="s">
        <v>141</v>
      </c>
      <c r="AW236" s="13" t="s">
        <v>32</v>
      </c>
      <c r="AX236" s="13" t="s">
        <v>71</v>
      </c>
      <c r="AY236" s="232" t="s">
        <v>132</v>
      </c>
    </row>
    <row r="237" s="15" customFormat="1">
      <c r="A237" s="15"/>
      <c r="B237" s="244"/>
      <c r="C237" s="245"/>
      <c r="D237" s="223" t="s">
        <v>158</v>
      </c>
      <c r="E237" s="246" t="s">
        <v>19</v>
      </c>
      <c r="F237" s="247" t="s">
        <v>205</v>
      </c>
      <c r="G237" s="245"/>
      <c r="H237" s="248">
        <v>19.800000000000001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4" t="s">
        <v>158</v>
      </c>
      <c r="AU237" s="254" t="s">
        <v>141</v>
      </c>
      <c r="AV237" s="15" t="s">
        <v>140</v>
      </c>
      <c r="AW237" s="15" t="s">
        <v>32</v>
      </c>
      <c r="AX237" s="15" t="s">
        <v>79</v>
      </c>
      <c r="AY237" s="254" t="s">
        <v>132</v>
      </c>
    </row>
    <row r="238" s="2" customFormat="1" ht="24.15" customHeight="1">
      <c r="A238" s="41"/>
      <c r="B238" s="42"/>
      <c r="C238" s="203" t="s">
        <v>425</v>
      </c>
      <c r="D238" s="203" t="s">
        <v>135</v>
      </c>
      <c r="E238" s="204" t="s">
        <v>426</v>
      </c>
      <c r="F238" s="205" t="s">
        <v>427</v>
      </c>
      <c r="G238" s="206" t="s">
        <v>147</v>
      </c>
      <c r="H238" s="207">
        <v>18</v>
      </c>
      <c r="I238" s="208"/>
      <c r="J238" s="209">
        <f>ROUND(I238*H238,2)</f>
        <v>0</v>
      </c>
      <c r="K238" s="205" t="s">
        <v>19</v>
      </c>
      <c r="L238" s="47"/>
      <c r="M238" s="210" t="s">
        <v>19</v>
      </c>
      <c r="N238" s="211" t="s">
        <v>43</v>
      </c>
      <c r="O238" s="87"/>
      <c r="P238" s="212">
        <f>O238*H238</f>
        <v>0</v>
      </c>
      <c r="Q238" s="212">
        <v>4.0000000000000003E-05</v>
      </c>
      <c r="R238" s="212">
        <f>Q238*H238</f>
        <v>0.00072000000000000005</v>
      </c>
      <c r="S238" s="212">
        <v>0</v>
      </c>
      <c r="T238" s="213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4" t="s">
        <v>221</v>
      </c>
      <c r="AT238" s="214" t="s">
        <v>135</v>
      </c>
      <c r="AU238" s="214" t="s">
        <v>141</v>
      </c>
      <c r="AY238" s="20" t="s">
        <v>132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20" t="s">
        <v>141</v>
      </c>
      <c r="BK238" s="215">
        <f>ROUND(I238*H238,2)</f>
        <v>0</v>
      </c>
      <c r="BL238" s="20" t="s">
        <v>221</v>
      </c>
      <c r="BM238" s="214" t="s">
        <v>428</v>
      </c>
    </row>
    <row r="239" s="2" customFormat="1" ht="16.5" customHeight="1">
      <c r="A239" s="41"/>
      <c r="B239" s="42"/>
      <c r="C239" s="203" t="s">
        <v>429</v>
      </c>
      <c r="D239" s="203" t="s">
        <v>135</v>
      </c>
      <c r="E239" s="204" t="s">
        <v>430</v>
      </c>
      <c r="F239" s="205" t="s">
        <v>431</v>
      </c>
      <c r="G239" s="206" t="s">
        <v>386</v>
      </c>
      <c r="H239" s="207">
        <v>3</v>
      </c>
      <c r="I239" s="208"/>
      <c r="J239" s="209">
        <f>ROUND(I239*H239,2)</f>
        <v>0</v>
      </c>
      <c r="K239" s="205" t="s">
        <v>19</v>
      </c>
      <c r="L239" s="47"/>
      <c r="M239" s="210" t="s">
        <v>19</v>
      </c>
      <c r="N239" s="211" t="s">
        <v>43</v>
      </c>
      <c r="O239" s="87"/>
      <c r="P239" s="212">
        <f>O239*H239</f>
        <v>0</v>
      </c>
      <c r="Q239" s="212">
        <v>0.00012999999999999999</v>
      </c>
      <c r="R239" s="212">
        <f>Q239*H239</f>
        <v>0.00038999999999999994</v>
      </c>
      <c r="S239" s="212">
        <v>0</v>
      </c>
      <c r="T239" s="213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4" t="s">
        <v>221</v>
      </c>
      <c r="AT239" s="214" t="s">
        <v>135</v>
      </c>
      <c r="AU239" s="214" t="s">
        <v>141</v>
      </c>
      <c r="AY239" s="20" t="s">
        <v>132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0" t="s">
        <v>141</v>
      </c>
      <c r="BK239" s="215">
        <f>ROUND(I239*H239,2)</f>
        <v>0</v>
      </c>
      <c r="BL239" s="20" t="s">
        <v>221</v>
      </c>
      <c r="BM239" s="214" t="s">
        <v>432</v>
      </c>
    </row>
    <row r="240" s="2" customFormat="1" ht="16.5" customHeight="1">
      <c r="A240" s="41"/>
      <c r="B240" s="42"/>
      <c r="C240" s="203" t="s">
        <v>433</v>
      </c>
      <c r="D240" s="203" t="s">
        <v>135</v>
      </c>
      <c r="E240" s="204" t="s">
        <v>434</v>
      </c>
      <c r="F240" s="205" t="s">
        <v>435</v>
      </c>
      <c r="G240" s="206" t="s">
        <v>436</v>
      </c>
      <c r="H240" s="207">
        <v>3</v>
      </c>
      <c r="I240" s="208"/>
      <c r="J240" s="209">
        <f>ROUND(I240*H240,2)</f>
        <v>0</v>
      </c>
      <c r="K240" s="205" t="s">
        <v>19</v>
      </c>
      <c r="L240" s="47"/>
      <c r="M240" s="210" t="s">
        <v>19</v>
      </c>
      <c r="N240" s="211" t="s">
        <v>43</v>
      </c>
      <c r="O240" s="87"/>
      <c r="P240" s="212">
        <f>O240*H240</f>
        <v>0</v>
      </c>
      <c r="Q240" s="212">
        <v>0.00025000000000000001</v>
      </c>
      <c r="R240" s="212">
        <f>Q240*H240</f>
        <v>0.00075000000000000002</v>
      </c>
      <c r="S240" s="212">
        <v>0</v>
      </c>
      <c r="T240" s="213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4" t="s">
        <v>221</v>
      </c>
      <c r="AT240" s="214" t="s">
        <v>135</v>
      </c>
      <c r="AU240" s="214" t="s">
        <v>141</v>
      </c>
      <c r="AY240" s="20" t="s">
        <v>132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0" t="s">
        <v>141</v>
      </c>
      <c r="BK240" s="215">
        <f>ROUND(I240*H240,2)</f>
        <v>0</v>
      </c>
      <c r="BL240" s="20" t="s">
        <v>221</v>
      </c>
      <c r="BM240" s="214" t="s">
        <v>437</v>
      </c>
    </row>
    <row r="241" s="2" customFormat="1" ht="21.75" customHeight="1">
      <c r="A241" s="41"/>
      <c r="B241" s="42"/>
      <c r="C241" s="203" t="s">
        <v>438</v>
      </c>
      <c r="D241" s="203" t="s">
        <v>135</v>
      </c>
      <c r="E241" s="204" t="s">
        <v>439</v>
      </c>
      <c r="F241" s="205" t="s">
        <v>440</v>
      </c>
      <c r="G241" s="206" t="s">
        <v>147</v>
      </c>
      <c r="H241" s="207">
        <v>18</v>
      </c>
      <c r="I241" s="208"/>
      <c r="J241" s="209">
        <f>ROUND(I241*H241,2)</f>
        <v>0</v>
      </c>
      <c r="K241" s="205" t="s">
        <v>19</v>
      </c>
      <c r="L241" s="47"/>
      <c r="M241" s="210" t="s">
        <v>19</v>
      </c>
      <c r="N241" s="211" t="s">
        <v>43</v>
      </c>
      <c r="O241" s="87"/>
      <c r="P241" s="212">
        <f>O241*H241</f>
        <v>0</v>
      </c>
      <c r="Q241" s="212">
        <v>1.0000000000000001E-05</v>
      </c>
      <c r="R241" s="212">
        <f>Q241*H241</f>
        <v>0.00018000000000000001</v>
      </c>
      <c r="S241" s="212">
        <v>0</v>
      </c>
      <c r="T241" s="213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4" t="s">
        <v>221</v>
      </c>
      <c r="AT241" s="214" t="s">
        <v>135</v>
      </c>
      <c r="AU241" s="214" t="s">
        <v>141</v>
      </c>
      <c r="AY241" s="20" t="s">
        <v>132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20" t="s">
        <v>141</v>
      </c>
      <c r="BK241" s="215">
        <f>ROUND(I241*H241,2)</f>
        <v>0</v>
      </c>
      <c r="BL241" s="20" t="s">
        <v>221</v>
      </c>
      <c r="BM241" s="214" t="s">
        <v>441</v>
      </c>
    </row>
    <row r="242" s="13" customFormat="1">
      <c r="A242" s="13"/>
      <c r="B242" s="221"/>
      <c r="C242" s="222"/>
      <c r="D242" s="223" t="s">
        <v>158</v>
      </c>
      <c r="E242" s="224" t="s">
        <v>19</v>
      </c>
      <c r="F242" s="225" t="s">
        <v>233</v>
      </c>
      <c r="G242" s="222"/>
      <c r="H242" s="226">
        <v>18</v>
      </c>
      <c r="I242" s="227"/>
      <c r="J242" s="222"/>
      <c r="K242" s="222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158</v>
      </c>
      <c r="AU242" s="232" t="s">
        <v>141</v>
      </c>
      <c r="AV242" s="13" t="s">
        <v>141</v>
      </c>
      <c r="AW242" s="13" t="s">
        <v>32</v>
      </c>
      <c r="AX242" s="13" t="s">
        <v>71</v>
      </c>
      <c r="AY242" s="232" t="s">
        <v>132</v>
      </c>
    </row>
    <row r="243" s="15" customFormat="1">
      <c r="A243" s="15"/>
      <c r="B243" s="244"/>
      <c r="C243" s="245"/>
      <c r="D243" s="223" t="s">
        <v>158</v>
      </c>
      <c r="E243" s="246" t="s">
        <v>19</v>
      </c>
      <c r="F243" s="247" t="s">
        <v>205</v>
      </c>
      <c r="G243" s="245"/>
      <c r="H243" s="248">
        <v>18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4" t="s">
        <v>158</v>
      </c>
      <c r="AU243" s="254" t="s">
        <v>141</v>
      </c>
      <c r="AV243" s="15" t="s">
        <v>140</v>
      </c>
      <c r="AW243" s="15" t="s">
        <v>32</v>
      </c>
      <c r="AX243" s="15" t="s">
        <v>79</v>
      </c>
      <c r="AY243" s="254" t="s">
        <v>132</v>
      </c>
    </row>
    <row r="244" s="2" customFormat="1" ht="24.15" customHeight="1">
      <c r="A244" s="41"/>
      <c r="B244" s="42"/>
      <c r="C244" s="203" t="s">
        <v>442</v>
      </c>
      <c r="D244" s="203" t="s">
        <v>135</v>
      </c>
      <c r="E244" s="204" t="s">
        <v>443</v>
      </c>
      <c r="F244" s="205" t="s">
        <v>444</v>
      </c>
      <c r="G244" s="206" t="s">
        <v>368</v>
      </c>
      <c r="H244" s="265"/>
      <c r="I244" s="208"/>
      <c r="J244" s="209">
        <f>ROUND(I244*H244,2)</f>
        <v>0</v>
      </c>
      <c r="K244" s="205" t="s">
        <v>139</v>
      </c>
      <c r="L244" s="47"/>
      <c r="M244" s="210" t="s">
        <v>19</v>
      </c>
      <c r="N244" s="211" t="s">
        <v>43</v>
      </c>
      <c r="O244" s="87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4" t="s">
        <v>221</v>
      </c>
      <c r="AT244" s="214" t="s">
        <v>135</v>
      </c>
      <c r="AU244" s="214" t="s">
        <v>141</v>
      </c>
      <c r="AY244" s="20" t="s">
        <v>132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20" t="s">
        <v>141</v>
      </c>
      <c r="BK244" s="215">
        <f>ROUND(I244*H244,2)</f>
        <v>0</v>
      </c>
      <c r="BL244" s="20" t="s">
        <v>221</v>
      </c>
      <c r="BM244" s="214" t="s">
        <v>445</v>
      </c>
    </row>
    <row r="245" s="2" customFormat="1">
      <c r="A245" s="41"/>
      <c r="B245" s="42"/>
      <c r="C245" s="43"/>
      <c r="D245" s="216" t="s">
        <v>143</v>
      </c>
      <c r="E245" s="43"/>
      <c r="F245" s="217" t="s">
        <v>446</v>
      </c>
      <c r="G245" s="43"/>
      <c r="H245" s="43"/>
      <c r="I245" s="218"/>
      <c r="J245" s="43"/>
      <c r="K245" s="43"/>
      <c r="L245" s="47"/>
      <c r="M245" s="219"/>
      <c r="N245" s="220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143</v>
      </c>
      <c r="AU245" s="20" t="s">
        <v>141</v>
      </c>
    </row>
    <row r="246" s="12" customFormat="1" ht="22.8" customHeight="1">
      <c r="A246" s="12"/>
      <c r="B246" s="187"/>
      <c r="C246" s="188"/>
      <c r="D246" s="189" t="s">
        <v>70</v>
      </c>
      <c r="E246" s="201" t="s">
        <v>447</v>
      </c>
      <c r="F246" s="201" t="s">
        <v>448</v>
      </c>
      <c r="G246" s="188"/>
      <c r="H246" s="188"/>
      <c r="I246" s="191"/>
      <c r="J246" s="202">
        <f>BK246</f>
        <v>0</v>
      </c>
      <c r="K246" s="188"/>
      <c r="L246" s="193"/>
      <c r="M246" s="194"/>
      <c r="N246" s="195"/>
      <c r="O246" s="195"/>
      <c r="P246" s="196">
        <f>SUM(P247:P258)</f>
        <v>0</v>
      </c>
      <c r="Q246" s="195"/>
      <c r="R246" s="196">
        <f>SUM(R247:R258)</f>
        <v>0.040600000000000004</v>
      </c>
      <c r="S246" s="195"/>
      <c r="T246" s="197">
        <f>SUM(T247:T258)</f>
        <v>0.45250000000000001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8" t="s">
        <v>141</v>
      </c>
      <c r="AT246" s="199" t="s">
        <v>70</v>
      </c>
      <c r="AU246" s="199" t="s">
        <v>79</v>
      </c>
      <c r="AY246" s="198" t="s">
        <v>132</v>
      </c>
      <c r="BK246" s="200">
        <f>SUM(BK247:BK258)</f>
        <v>0</v>
      </c>
    </row>
    <row r="247" s="2" customFormat="1" ht="16.5" customHeight="1">
      <c r="A247" s="41"/>
      <c r="B247" s="42"/>
      <c r="C247" s="203" t="s">
        <v>449</v>
      </c>
      <c r="D247" s="203" t="s">
        <v>135</v>
      </c>
      <c r="E247" s="204" t="s">
        <v>450</v>
      </c>
      <c r="F247" s="205" t="s">
        <v>451</v>
      </c>
      <c r="G247" s="206" t="s">
        <v>452</v>
      </c>
      <c r="H247" s="207">
        <v>1</v>
      </c>
      <c r="I247" s="208"/>
      <c r="J247" s="209">
        <f>ROUND(I247*H247,2)</f>
        <v>0</v>
      </c>
      <c r="K247" s="205" t="s">
        <v>19</v>
      </c>
      <c r="L247" s="47"/>
      <c r="M247" s="210" t="s">
        <v>19</v>
      </c>
      <c r="N247" s="211" t="s">
        <v>43</v>
      </c>
      <c r="O247" s="87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4" t="s">
        <v>221</v>
      </c>
      <c r="AT247" s="214" t="s">
        <v>135</v>
      </c>
      <c r="AU247" s="214" t="s">
        <v>141</v>
      </c>
      <c r="AY247" s="20" t="s">
        <v>132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20" t="s">
        <v>141</v>
      </c>
      <c r="BK247" s="215">
        <f>ROUND(I247*H247,2)</f>
        <v>0</v>
      </c>
      <c r="BL247" s="20" t="s">
        <v>221</v>
      </c>
      <c r="BM247" s="214" t="s">
        <v>453</v>
      </c>
    </row>
    <row r="248" s="2" customFormat="1" ht="21.75" customHeight="1">
      <c r="A248" s="41"/>
      <c r="B248" s="42"/>
      <c r="C248" s="203" t="s">
        <v>454</v>
      </c>
      <c r="D248" s="203" t="s">
        <v>135</v>
      </c>
      <c r="E248" s="204" t="s">
        <v>455</v>
      </c>
      <c r="F248" s="205" t="s">
        <v>456</v>
      </c>
      <c r="G248" s="206" t="s">
        <v>457</v>
      </c>
      <c r="H248" s="207">
        <v>2</v>
      </c>
      <c r="I248" s="208"/>
      <c r="J248" s="209">
        <f>ROUND(I248*H248,2)</f>
        <v>0</v>
      </c>
      <c r="K248" s="205" t="s">
        <v>139</v>
      </c>
      <c r="L248" s="47"/>
      <c r="M248" s="210" t="s">
        <v>19</v>
      </c>
      <c r="N248" s="211" t="s">
        <v>43</v>
      </c>
      <c r="O248" s="87"/>
      <c r="P248" s="212">
        <f>O248*H248</f>
        <v>0</v>
      </c>
      <c r="Q248" s="212">
        <v>0.00040000000000000002</v>
      </c>
      <c r="R248" s="212">
        <f>Q248*H248</f>
        <v>0.00080000000000000004</v>
      </c>
      <c r="S248" s="212">
        <v>0</v>
      </c>
      <c r="T248" s="213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4" t="s">
        <v>221</v>
      </c>
      <c r="AT248" s="214" t="s">
        <v>135</v>
      </c>
      <c r="AU248" s="214" t="s">
        <v>141</v>
      </c>
      <c r="AY248" s="20" t="s">
        <v>132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0" t="s">
        <v>141</v>
      </c>
      <c r="BK248" s="215">
        <f>ROUND(I248*H248,2)</f>
        <v>0</v>
      </c>
      <c r="BL248" s="20" t="s">
        <v>221</v>
      </c>
      <c r="BM248" s="214" t="s">
        <v>458</v>
      </c>
    </row>
    <row r="249" s="2" customFormat="1">
      <c r="A249" s="41"/>
      <c r="B249" s="42"/>
      <c r="C249" s="43"/>
      <c r="D249" s="216" t="s">
        <v>143</v>
      </c>
      <c r="E249" s="43"/>
      <c r="F249" s="217" t="s">
        <v>459</v>
      </c>
      <c r="G249" s="43"/>
      <c r="H249" s="43"/>
      <c r="I249" s="218"/>
      <c r="J249" s="43"/>
      <c r="K249" s="43"/>
      <c r="L249" s="47"/>
      <c r="M249" s="219"/>
      <c r="N249" s="220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143</v>
      </c>
      <c r="AU249" s="20" t="s">
        <v>141</v>
      </c>
    </row>
    <row r="250" s="2" customFormat="1" ht="21.75" customHeight="1">
      <c r="A250" s="41"/>
      <c r="B250" s="42"/>
      <c r="C250" s="203" t="s">
        <v>460</v>
      </c>
      <c r="D250" s="203" t="s">
        <v>135</v>
      </c>
      <c r="E250" s="204" t="s">
        <v>461</v>
      </c>
      <c r="F250" s="205" t="s">
        <v>462</v>
      </c>
      <c r="G250" s="206" t="s">
        <v>386</v>
      </c>
      <c r="H250" s="207">
        <v>2</v>
      </c>
      <c r="I250" s="208"/>
      <c r="J250" s="209">
        <f>ROUND(I250*H250,2)</f>
        <v>0</v>
      </c>
      <c r="K250" s="205" t="s">
        <v>139</v>
      </c>
      <c r="L250" s="47"/>
      <c r="M250" s="210" t="s">
        <v>19</v>
      </c>
      <c r="N250" s="211" t="s">
        <v>43</v>
      </c>
      <c r="O250" s="87"/>
      <c r="P250" s="212">
        <f>O250*H250</f>
        <v>0</v>
      </c>
      <c r="Q250" s="212">
        <v>0.00059000000000000003</v>
      </c>
      <c r="R250" s="212">
        <f>Q250*H250</f>
        <v>0.0011800000000000001</v>
      </c>
      <c r="S250" s="212">
        <v>0</v>
      </c>
      <c r="T250" s="213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4" t="s">
        <v>221</v>
      </c>
      <c r="AT250" s="214" t="s">
        <v>135</v>
      </c>
      <c r="AU250" s="214" t="s">
        <v>141</v>
      </c>
      <c r="AY250" s="20" t="s">
        <v>132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20" t="s">
        <v>141</v>
      </c>
      <c r="BK250" s="215">
        <f>ROUND(I250*H250,2)</f>
        <v>0</v>
      </c>
      <c r="BL250" s="20" t="s">
        <v>221</v>
      </c>
      <c r="BM250" s="214" t="s">
        <v>463</v>
      </c>
    </row>
    <row r="251" s="2" customFormat="1">
      <c r="A251" s="41"/>
      <c r="B251" s="42"/>
      <c r="C251" s="43"/>
      <c r="D251" s="216" t="s">
        <v>143</v>
      </c>
      <c r="E251" s="43"/>
      <c r="F251" s="217" t="s">
        <v>464</v>
      </c>
      <c r="G251" s="43"/>
      <c r="H251" s="43"/>
      <c r="I251" s="218"/>
      <c r="J251" s="43"/>
      <c r="K251" s="43"/>
      <c r="L251" s="47"/>
      <c r="M251" s="219"/>
      <c r="N251" s="220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143</v>
      </c>
      <c r="AU251" s="20" t="s">
        <v>141</v>
      </c>
    </row>
    <row r="252" s="2" customFormat="1" ht="16.5" customHeight="1">
      <c r="A252" s="41"/>
      <c r="B252" s="42"/>
      <c r="C252" s="203" t="s">
        <v>465</v>
      </c>
      <c r="D252" s="203" t="s">
        <v>135</v>
      </c>
      <c r="E252" s="204" t="s">
        <v>466</v>
      </c>
      <c r="F252" s="205" t="s">
        <v>467</v>
      </c>
      <c r="G252" s="206" t="s">
        <v>457</v>
      </c>
      <c r="H252" s="207">
        <v>2</v>
      </c>
      <c r="I252" s="208"/>
      <c r="J252" s="209">
        <f>ROUND(I252*H252,2)</f>
        <v>0</v>
      </c>
      <c r="K252" s="205" t="s">
        <v>139</v>
      </c>
      <c r="L252" s="47"/>
      <c r="M252" s="210" t="s">
        <v>19</v>
      </c>
      <c r="N252" s="211" t="s">
        <v>43</v>
      </c>
      <c r="O252" s="87"/>
      <c r="P252" s="212">
        <f>O252*H252</f>
        <v>0</v>
      </c>
      <c r="Q252" s="212">
        <v>0.0066400000000000001</v>
      </c>
      <c r="R252" s="212">
        <f>Q252*H252</f>
        <v>0.01328</v>
      </c>
      <c r="S252" s="212">
        <v>0</v>
      </c>
      <c r="T252" s="213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4" t="s">
        <v>221</v>
      </c>
      <c r="AT252" s="214" t="s">
        <v>135</v>
      </c>
      <c r="AU252" s="214" t="s">
        <v>141</v>
      </c>
      <c r="AY252" s="20" t="s">
        <v>132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20" t="s">
        <v>141</v>
      </c>
      <c r="BK252" s="215">
        <f>ROUND(I252*H252,2)</f>
        <v>0</v>
      </c>
      <c r="BL252" s="20" t="s">
        <v>221</v>
      </c>
      <c r="BM252" s="214" t="s">
        <v>468</v>
      </c>
    </row>
    <row r="253" s="2" customFormat="1">
      <c r="A253" s="41"/>
      <c r="B253" s="42"/>
      <c r="C253" s="43"/>
      <c r="D253" s="216" t="s">
        <v>143</v>
      </c>
      <c r="E253" s="43"/>
      <c r="F253" s="217" t="s">
        <v>469</v>
      </c>
      <c r="G253" s="43"/>
      <c r="H253" s="43"/>
      <c r="I253" s="218"/>
      <c r="J253" s="43"/>
      <c r="K253" s="43"/>
      <c r="L253" s="47"/>
      <c r="M253" s="219"/>
      <c r="N253" s="220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143</v>
      </c>
      <c r="AU253" s="20" t="s">
        <v>141</v>
      </c>
    </row>
    <row r="254" s="2" customFormat="1" ht="16.5" customHeight="1">
      <c r="A254" s="41"/>
      <c r="B254" s="42"/>
      <c r="C254" s="255" t="s">
        <v>470</v>
      </c>
      <c r="D254" s="255" t="s">
        <v>360</v>
      </c>
      <c r="E254" s="256" t="s">
        <v>471</v>
      </c>
      <c r="F254" s="257" t="s">
        <v>472</v>
      </c>
      <c r="G254" s="258" t="s">
        <v>386</v>
      </c>
      <c r="H254" s="259">
        <v>2</v>
      </c>
      <c r="I254" s="260"/>
      <c r="J254" s="261">
        <f>ROUND(I254*H254,2)</f>
        <v>0</v>
      </c>
      <c r="K254" s="257" t="s">
        <v>139</v>
      </c>
      <c r="L254" s="262"/>
      <c r="M254" s="263" t="s">
        <v>19</v>
      </c>
      <c r="N254" s="264" t="s">
        <v>43</v>
      </c>
      <c r="O254" s="87"/>
      <c r="P254" s="212">
        <f>O254*H254</f>
        <v>0</v>
      </c>
      <c r="Q254" s="212">
        <v>0.012500000000000001</v>
      </c>
      <c r="R254" s="212">
        <f>Q254*H254</f>
        <v>0.025000000000000001</v>
      </c>
      <c r="S254" s="212">
        <v>0</v>
      </c>
      <c r="T254" s="213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4" t="s">
        <v>307</v>
      </c>
      <c r="AT254" s="214" t="s">
        <v>360</v>
      </c>
      <c r="AU254" s="214" t="s">
        <v>141</v>
      </c>
      <c r="AY254" s="20" t="s">
        <v>132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20" t="s">
        <v>141</v>
      </c>
      <c r="BK254" s="215">
        <f>ROUND(I254*H254,2)</f>
        <v>0</v>
      </c>
      <c r="BL254" s="20" t="s">
        <v>221</v>
      </c>
      <c r="BM254" s="214" t="s">
        <v>473</v>
      </c>
    </row>
    <row r="255" s="2" customFormat="1" ht="16.5" customHeight="1">
      <c r="A255" s="41"/>
      <c r="B255" s="42"/>
      <c r="C255" s="203" t="s">
        <v>474</v>
      </c>
      <c r="D255" s="203" t="s">
        <v>135</v>
      </c>
      <c r="E255" s="204" t="s">
        <v>475</v>
      </c>
      <c r="F255" s="205" t="s">
        <v>476</v>
      </c>
      <c r="G255" s="206" t="s">
        <v>386</v>
      </c>
      <c r="H255" s="207">
        <v>2</v>
      </c>
      <c r="I255" s="208"/>
      <c r="J255" s="209">
        <f>ROUND(I255*H255,2)</f>
        <v>0</v>
      </c>
      <c r="K255" s="205" t="s">
        <v>139</v>
      </c>
      <c r="L255" s="47"/>
      <c r="M255" s="210" t="s">
        <v>19</v>
      </c>
      <c r="N255" s="211" t="s">
        <v>43</v>
      </c>
      <c r="O255" s="87"/>
      <c r="P255" s="212">
        <f>O255*H255</f>
        <v>0</v>
      </c>
      <c r="Q255" s="212">
        <v>0.00017000000000000001</v>
      </c>
      <c r="R255" s="212">
        <f>Q255*H255</f>
        <v>0.00034000000000000002</v>
      </c>
      <c r="S255" s="212">
        <v>0.22625000000000001</v>
      </c>
      <c r="T255" s="213">
        <f>S255*H255</f>
        <v>0.45250000000000001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4" t="s">
        <v>221</v>
      </c>
      <c r="AT255" s="214" t="s">
        <v>135</v>
      </c>
      <c r="AU255" s="214" t="s">
        <v>141</v>
      </c>
      <c r="AY255" s="20" t="s">
        <v>132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20" t="s">
        <v>141</v>
      </c>
      <c r="BK255" s="215">
        <f>ROUND(I255*H255,2)</f>
        <v>0</v>
      </c>
      <c r="BL255" s="20" t="s">
        <v>221</v>
      </c>
      <c r="BM255" s="214" t="s">
        <v>477</v>
      </c>
    </row>
    <row r="256" s="2" customFormat="1">
      <c r="A256" s="41"/>
      <c r="B256" s="42"/>
      <c r="C256" s="43"/>
      <c r="D256" s="216" t="s">
        <v>143</v>
      </c>
      <c r="E256" s="43"/>
      <c r="F256" s="217" t="s">
        <v>478</v>
      </c>
      <c r="G256" s="43"/>
      <c r="H256" s="43"/>
      <c r="I256" s="218"/>
      <c r="J256" s="43"/>
      <c r="K256" s="43"/>
      <c r="L256" s="47"/>
      <c r="M256" s="219"/>
      <c r="N256" s="220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143</v>
      </c>
      <c r="AU256" s="20" t="s">
        <v>141</v>
      </c>
    </row>
    <row r="257" s="2" customFormat="1" ht="24.15" customHeight="1">
      <c r="A257" s="41"/>
      <c r="B257" s="42"/>
      <c r="C257" s="203" t="s">
        <v>479</v>
      </c>
      <c r="D257" s="203" t="s">
        <v>135</v>
      </c>
      <c r="E257" s="204" t="s">
        <v>480</v>
      </c>
      <c r="F257" s="205" t="s">
        <v>481</v>
      </c>
      <c r="G257" s="206" t="s">
        <v>368</v>
      </c>
      <c r="H257" s="265"/>
      <c r="I257" s="208"/>
      <c r="J257" s="209">
        <f>ROUND(I257*H257,2)</f>
        <v>0</v>
      </c>
      <c r="K257" s="205" t="s">
        <v>139</v>
      </c>
      <c r="L257" s="47"/>
      <c r="M257" s="210" t="s">
        <v>19</v>
      </c>
      <c r="N257" s="211" t="s">
        <v>43</v>
      </c>
      <c r="O257" s="87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4" t="s">
        <v>221</v>
      </c>
      <c r="AT257" s="214" t="s">
        <v>135</v>
      </c>
      <c r="AU257" s="214" t="s">
        <v>141</v>
      </c>
      <c r="AY257" s="20" t="s">
        <v>132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20" t="s">
        <v>141</v>
      </c>
      <c r="BK257" s="215">
        <f>ROUND(I257*H257,2)</f>
        <v>0</v>
      </c>
      <c r="BL257" s="20" t="s">
        <v>221</v>
      </c>
      <c r="BM257" s="214" t="s">
        <v>482</v>
      </c>
    </row>
    <row r="258" s="2" customFormat="1">
      <c r="A258" s="41"/>
      <c r="B258" s="42"/>
      <c r="C258" s="43"/>
      <c r="D258" s="216" t="s">
        <v>143</v>
      </c>
      <c r="E258" s="43"/>
      <c r="F258" s="217" t="s">
        <v>483</v>
      </c>
      <c r="G258" s="43"/>
      <c r="H258" s="43"/>
      <c r="I258" s="218"/>
      <c r="J258" s="43"/>
      <c r="K258" s="43"/>
      <c r="L258" s="47"/>
      <c r="M258" s="219"/>
      <c r="N258" s="220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143</v>
      </c>
      <c r="AU258" s="20" t="s">
        <v>141</v>
      </c>
    </row>
    <row r="259" s="12" customFormat="1" ht="22.8" customHeight="1">
      <c r="A259" s="12"/>
      <c r="B259" s="187"/>
      <c r="C259" s="188"/>
      <c r="D259" s="189" t="s">
        <v>70</v>
      </c>
      <c r="E259" s="201" t="s">
        <v>484</v>
      </c>
      <c r="F259" s="201" t="s">
        <v>485</v>
      </c>
      <c r="G259" s="188"/>
      <c r="H259" s="188"/>
      <c r="I259" s="191"/>
      <c r="J259" s="202">
        <f>BK259</f>
        <v>0</v>
      </c>
      <c r="K259" s="188"/>
      <c r="L259" s="193"/>
      <c r="M259" s="194"/>
      <c r="N259" s="195"/>
      <c r="O259" s="195"/>
      <c r="P259" s="196">
        <f>SUM(P260:P300)</f>
        <v>0</v>
      </c>
      <c r="Q259" s="195"/>
      <c r="R259" s="196">
        <f>SUM(R260:R300)</f>
        <v>0.13442999999999999</v>
      </c>
      <c r="S259" s="195"/>
      <c r="T259" s="197">
        <f>SUM(T260:T300)</f>
        <v>0.21846000000000004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8" t="s">
        <v>141</v>
      </c>
      <c r="AT259" s="199" t="s">
        <v>70</v>
      </c>
      <c r="AU259" s="199" t="s">
        <v>79</v>
      </c>
      <c r="AY259" s="198" t="s">
        <v>132</v>
      </c>
      <c r="BK259" s="200">
        <f>SUM(BK260:BK300)</f>
        <v>0</v>
      </c>
    </row>
    <row r="260" s="2" customFormat="1" ht="16.5" customHeight="1">
      <c r="A260" s="41"/>
      <c r="B260" s="42"/>
      <c r="C260" s="203" t="s">
        <v>486</v>
      </c>
      <c r="D260" s="203" t="s">
        <v>135</v>
      </c>
      <c r="E260" s="204" t="s">
        <v>487</v>
      </c>
      <c r="F260" s="205" t="s">
        <v>488</v>
      </c>
      <c r="G260" s="206" t="s">
        <v>457</v>
      </c>
      <c r="H260" s="207">
        <v>1</v>
      </c>
      <c r="I260" s="208"/>
      <c r="J260" s="209">
        <f>ROUND(I260*H260,2)</f>
        <v>0</v>
      </c>
      <c r="K260" s="205" t="s">
        <v>19</v>
      </c>
      <c r="L260" s="47"/>
      <c r="M260" s="210" t="s">
        <v>19</v>
      </c>
      <c r="N260" s="211" t="s">
        <v>43</v>
      </c>
      <c r="O260" s="87"/>
      <c r="P260" s="212">
        <f>O260*H260</f>
        <v>0</v>
      </c>
      <c r="Q260" s="212">
        <v>0</v>
      </c>
      <c r="R260" s="212">
        <f>Q260*H260</f>
        <v>0</v>
      </c>
      <c r="S260" s="212">
        <v>0.01933</v>
      </c>
      <c r="T260" s="213">
        <f>S260*H260</f>
        <v>0.01933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4" t="s">
        <v>221</v>
      </c>
      <c r="AT260" s="214" t="s">
        <v>135</v>
      </c>
      <c r="AU260" s="214" t="s">
        <v>141</v>
      </c>
      <c r="AY260" s="20" t="s">
        <v>132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20" t="s">
        <v>141</v>
      </c>
      <c r="BK260" s="215">
        <f>ROUND(I260*H260,2)</f>
        <v>0</v>
      </c>
      <c r="BL260" s="20" t="s">
        <v>221</v>
      </c>
      <c r="BM260" s="214" t="s">
        <v>489</v>
      </c>
    </row>
    <row r="261" s="2" customFormat="1" ht="16.5" customHeight="1">
      <c r="A261" s="41"/>
      <c r="B261" s="42"/>
      <c r="C261" s="203" t="s">
        <v>490</v>
      </c>
      <c r="D261" s="203" t="s">
        <v>135</v>
      </c>
      <c r="E261" s="204" t="s">
        <v>491</v>
      </c>
      <c r="F261" s="205" t="s">
        <v>492</v>
      </c>
      <c r="G261" s="206" t="s">
        <v>457</v>
      </c>
      <c r="H261" s="207">
        <v>1</v>
      </c>
      <c r="I261" s="208"/>
      <c r="J261" s="209">
        <f>ROUND(I261*H261,2)</f>
        <v>0</v>
      </c>
      <c r="K261" s="205" t="s">
        <v>19</v>
      </c>
      <c r="L261" s="47"/>
      <c r="M261" s="210" t="s">
        <v>19</v>
      </c>
      <c r="N261" s="211" t="s">
        <v>43</v>
      </c>
      <c r="O261" s="87"/>
      <c r="P261" s="212">
        <f>O261*H261</f>
        <v>0</v>
      </c>
      <c r="Q261" s="212">
        <v>0.0037599999999999999</v>
      </c>
      <c r="R261" s="212">
        <f>Q261*H261</f>
        <v>0.0037599999999999999</v>
      </c>
      <c r="S261" s="212">
        <v>0</v>
      </c>
      <c r="T261" s="213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4" t="s">
        <v>221</v>
      </c>
      <c r="AT261" s="214" t="s">
        <v>135</v>
      </c>
      <c r="AU261" s="214" t="s">
        <v>141</v>
      </c>
      <c r="AY261" s="20" t="s">
        <v>132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20" t="s">
        <v>141</v>
      </c>
      <c r="BK261" s="215">
        <f>ROUND(I261*H261,2)</f>
        <v>0</v>
      </c>
      <c r="BL261" s="20" t="s">
        <v>221</v>
      </c>
      <c r="BM261" s="214" t="s">
        <v>493</v>
      </c>
    </row>
    <row r="262" s="2" customFormat="1" ht="21.75" customHeight="1">
      <c r="A262" s="41"/>
      <c r="B262" s="42"/>
      <c r="C262" s="203" t="s">
        <v>494</v>
      </c>
      <c r="D262" s="203" t="s">
        <v>135</v>
      </c>
      <c r="E262" s="204" t="s">
        <v>495</v>
      </c>
      <c r="F262" s="205" t="s">
        <v>496</v>
      </c>
      <c r="G262" s="206" t="s">
        <v>457</v>
      </c>
      <c r="H262" s="207">
        <v>1</v>
      </c>
      <c r="I262" s="208"/>
      <c r="J262" s="209">
        <f>ROUND(I262*H262,2)</f>
        <v>0</v>
      </c>
      <c r="K262" s="205" t="s">
        <v>139</v>
      </c>
      <c r="L262" s="47"/>
      <c r="M262" s="210" t="s">
        <v>19</v>
      </c>
      <c r="N262" s="211" t="s">
        <v>43</v>
      </c>
      <c r="O262" s="87"/>
      <c r="P262" s="212">
        <f>O262*H262</f>
        <v>0</v>
      </c>
      <c r="Q262" s="212">
        <v>0.016969999999999999</v>
      </c>
      <c r="R262" s="212">
        <f>Q262*H262</f>
        <v>0.016969999999999999</v>
      </c>
      <c r="S262" s="212">
        <v>0</v>
      </c>
      <c r="T262" s="213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4" t="s">
        <v>221</v>
      </c>
      <c r="AT262" s="214" t="s">
        <v>135</v>
      </c>
      <c r="AU262" s="214" t="s">
        <v>141</v>
      </c>
      <c r="AY262" s="20" t="s">
        <v>132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20" t="s">
        <v>141</v>
      </c>
      <c r="BK262" s="215">
        <f>ROUND(I262*H262,2)</f>
        <v>0</v>
      </c>
      <c r="BL262" s="20" t="s">
        <v>221</v>
      </c>
      <c r="BM262" s="214" t="s">
        <v>497</v>
      </c>
    </row>
    <row r="263" s="2" customFormat="1">
      <c r="A263" s="41"/>
      <c r="B263" s="42"/>
      <c r="C263" s="43"/>
      <c r="D263" s="216" t="s">
        <v>143</v>
      </c>
      <c r="E263" s="43"/>
      <c r="F263" s="217" t="s">
        <v>498</v>
      </c>
      <c r="G263" s="43"/>
      <c r="H263" s="43"/>
      <c r="I263" s="218"/>
      <c r="J263" s="43"/>
      <c r="K263" s="43"/>
      <c r="L263" s="47"/>
      <c r="M263" s="219"/>
      <c r="N263" s="220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143</v>
      </c>
      <c r="AU263" s="20" t="s">
        <v>141</v>
      </c>
    </row>
    <row r="264" s="2" customFormat="1" ht="16.5" customHeight="1">
      <c r="A264" s="41"/>
      <c r="B264" s="42"/>
      <c r="C264" s="255" t="s">
        <v>499</v>
      </c>
      <c r="D264" s="255" t="s">
        <v>360</v>
      </c>
      <c r="E264" s="256" t="s">
        <v>500</v>
      </c>
      <c r="F264" s="257" t="s">
        <v>501</v>
      </c>
      <c r="G264" s="258" t="s">
        <v>386</v>
      </c>
      <c r="H264" s="259">
        <v>1</v>
      </c>
      <c r="I264" s="260"/>
      <c r="J264" s="261">
        <f>ROUND(I264*H264,2)</f>
        <v>0</v>
      </c>
      <c r="K264" s="257" t="s">
        <v>139</v>
      </c>
      <c r="L264" s="262"/>
      <c r="M264" s="263" t="s">
        <v>19</v>
      </c>
      <c r="N264" s="264" t="s">
        <v>43</v>
      </c>
      <c r="O264" s="87"/>
      <c r="P264" s="212">
        <f>O264*H264</f>
        <v>0</v>
      </c>
      <c r="Q264" s="212">
        <v>0.00125</v>
      </c>
      <c r="R264" s="212">
        <f>Q264*H264</f>
        <v>0.00125</v>
      </c>
      <c r="S264" s="212">
        <v>0</v>
      </c>
      <c r="T264" s="213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4" t="s">
        <v>307</v>
      </c>
      <c r="AT264" s="214" t="s">
        <v>360</v>
      </c>
      <c r="AU264" s="214" t="s">
        <v>141</v>
      </c>
      <c r="AY264" s="20" t="s">
        <v>132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20" t="s">
        <v>141</v>
      </c>
      <c r="BK264" s="215">
        <f>ROUND(I264*H264,2)</f>
        <v>0</v>
      </c>
      <c r="BL264" s="20" t="s">
        <v>221</v>
      </c>
      <c r="BM264" s="214" t="s">
        <v>502</v>
      </c>
    </row>
    <row r="265" s="2" customFormat="1" ht="16.5" customHeight="1">
      <c r="A265" s="41"/>
      <c r="B265" s="42"/>
      <c r="C265" s="203" t="s">
        <v>503</v>
      </c>
      <c r="D265" s="203" t="s">
        <v>135</v>
      </c>
      <c r="E265" s="204" t="s">
        <v>504</v>
      </c>
      <c r="F265" s="205" t="s">
        <v>505</v>
      </c>
      <c r="G265" s="206" t="s">
        <v>457</v>
      </c>
      <c r="H265" s="207">
        <v>1</v>
      </c>
      <c r="I265" s="208"/>
      <c r="J265" s="209">
        <f>ROUND(I265*H265,2)</f>
        <v>0</v>
      </c>
      <c r="K265" s="205" t="s">
        <v>19</v>
      </c>
      <c r="L265" s="47"/>
      <c r="M265" s="210" t="s">
        <v>19</v>
      </c>
      <c r="N265" s="211" t="s">
        <v>43</v>
      </c>
      <c r="O265" s="87"/>
      <c r="P265" s="212">
        <f>O265*H265</f>
        <v>0</v>
      </c>
      <c r="Q265" s="212">
        <v>0</v>
      </c>
      <c r="R265" s="212">
        <f>Q265*H265</f>
        <v>0</v>
      </c>
      <c r="S265" s="212">
        <v>0.019460000000000002</v>
      </c>
      <c r="T265" s="213">
        <f>S265*H265</f>
        <v>0.019460000000000002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4" t="s">
        <v>221</v>
      </c>
      <c r="AT265" s="214" t="s">
        <v>135</v>
      </c>
      <c r="AU265" s="214" t="s">
        <v>141</v>
      </c>
      <c r="AY265" s="20" t="s">
        <v>132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20" t="s">
        <v>141</v>
      </c>
      <c r="BK265" s="215">
        <f>ROUND(I265*H265,2)</f>
        <v>0</v>
      </c>
      <c r="BL265" s="20" t="s">
        <v>221</v>
      </c>
      <c r="BM265" s="214" t="s">
        <v>506</v>
      </c>
    </row>
    <row r="266" s="2" customFormat="1" ht="24.15" customHeight="1">
      <c r="A266" s="41"/>
      <c r="B266" s="42"/>
      <c r="C266" s="203" t="s">
        <v>507</v>
      </c>
      <c r="D266" s="203" t="s">
        <v>135</v>
      </c>
      <c r="E266" s="204" t="s">
        <v>508</v>
      </c>
      <c r="F266" s="205" t="s">
        <v>509</v>
      </c>
      <c r="G266" s="206" t="s">
        <v>457</v>
      </c>
      <c r="H266" s="207">
        <v>1</v>
      </c>
      <c r="I266" s="208"/>
      <c r="J266" s="209">
        <f>ROUND(I266*H266,2)</f>
        <v>0</v>
      </c>
      <c r="K266" s="205" t="s">
        <v>139</v>
      </c>
      <c r="L266" s="47"/>
      <c r="M266" s="210" t="s">
        <v>19</v>
      </c>
      <c r="N266" s="211" t="s">
        <v>43</v>
      </c>
      <c r="O266" s="87"/>
      <c r="P266" s="212">
        <f>O266*H266</f>
        <v>0</v>
      </c>
      <c r="Q266" s="212">
        <v>0.01197</v>
      </c>
      <c r="R266" s="212">
        <f>Q266*H266</f>
        <v>0.01197</v>
      </c>
      <c r="S266" s="212">
        <v>0</v>
      </c>
      <c r="T266" s="213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4" t="s">
        <v>221</v>
      </c>
      <c r="AT266" s="214" t="s">
        <v>135</v>
      </c>
      <c r="AU266" s="214" t="s">
        <v>141</v>
      </c>
      <c r="AY266" s="20" t="s">
        <v>132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20" t="s">
        <v>141</v>
      </c>
      <c r="BK266" s="215">
        <f>ROUND(I266*H266,2)</f>
        <v>0</v>
      </c>
      <c r="BL266" s="20" t="s">
        <v>221</v>
      </c>
      <c r="BM266" s="214" t="s">
        <v>510</v>
      </c>
    </row>
    <row r="267" s="2" customFormat="1">
      <c r="A267" s="41"/>
      <c r="B267" s="42"/>
      <c r="C267" s="43"/>
      <c r="D267" s="216" t="s">
        <v>143</v>
      </c>
      <c r="E267" s="43"/>
      <c r="F267" s="217" t="s">
        <v>511</v>
      </c>
      <c r="G267" s="43"/>
      <c r="H267" s="43"/>
      <c r="I267" s="218"/>
      <c r="J267" s="43"/>
      <c r="K267" s="43"/>
      <c r="L267" s="47"/>
      <c r="M267" s="219"/>
      <c r="N267" s="220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143</v>
      </c>
      <c r="AU267" s="20" t="s">
        <v>141</v>
      </c>
    </row>
    <row r="268" s="2" customFormat="1" ht="16.5" customHeight="1">
      <c r="A268" s="41"/>
      <c r="B268" s="42"/>
      <c r="C268" s="203" t="s">
        <v>512</v>
      </c>
      <c r="D268" s="203" t="s">
        <v>135</v>
      </c>
      <c r="E268" s="204" t="s">
        <v>513</v>
      </c>
      <c r="F268" s="205" t="s">
        <v>514</v>
      </c>
      <c r="G268" s="206" t="s">
        <v>386</v>
      </c>
      <c r="H268" s="207">
        <v>1</v>
      </c>
      <c r="I268" s="208"/>
      <c r="J268" s="209">
        <f>ROUND(I268*H268,2)</f>
        <v>0</v>
      </c>
      <c r="K268" s="205" t="s">
        <v>139</v>
      </c>
      <c r="L268" s="47"/>
      <c r="M268" s="210" t="s">
        <v>19</v>
      </c>
      <c r="N268" s="211" t="s">
        <v>43</v>
      </c>
      <c r="O268" s="87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4" t="s">
        <v>221</v>
      </c>
      <c r="AT268" s="214" t="s">
        <v>135</v>
      </c>
      <c r="AU268" s="214" t="s">
        <v>141</v>
      </c>
      <c r="AY268" s="20" t="s">
        <v>132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20" t="s">
        <v>141</v>
      </c>
      <c r="BK268" s="215">
        <f>ROUND(I268*H268,2)</f>
        <v>0</v>
      </c>
      <c r="BL268" s="20" t="s">
        <v>221</v>
      </c>
      <c r="BM268" s="214" t="s">
        <v>515</v>
      </c>
    </row>
    <row r="269" s="2" customFormat="1">
      <c r="A269" s="41"/>
      <c r="B269" s="42"/>
      <c r="C269" s="43"/>
      <c r="D269" s="216" t="s">
        <v>143</v>
      </c>
      <c r="E269" s="43"/>
      <c r="F269" s="217" t="s">
        <v>516</v>
      </c>
      <c r="G269" s="43"/>
      <c r="H269" s="43"/>
      <c r="I269" s="218"/>
      <c r="J269" s="43"/>
      <c r="K269" s="43"/>
      <c r="L269" s="47"/>
      <c r="M269" s="219"/>
      <c r="N269" s="220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143</v>
      </c>
      <c r="AU269" s="20" t="s">
        <v>141</v>
      </c>
    </row>
    <row r="270" s="2" customFormat="1" ht="16.5" customHeight="1">
      <c r="A270" s="41"/>
      <c r="B270" s="42"/>
      <c r="C270" s="203" t="s">
        <v>517</v>
      </c>
      <c r="D270" s="203" t="s">
        <v>135</v>
      </c>
      <c r="E270" s="204" t="s">
        <v>518</v>
      </c>
      <c r="F270" s="205" t="s">
        <v>519</v>
      </c>
      <c r="G270" s="206" t="s">
        <v>457</v>
      </c>
      <c r="H270" s="207">
        <v>1</v>
      </c>
      <c r="I270" s="208"/>
      <c r="J270" s="209">
        <f>ROUND(I270*H270,2)</f>
        <v>0</v>
      </c>
      <c r="K270" s="205" t="s">
        <v>139</v>
      </c>
      <c r="L270" s="47"/>
      <c r="M270" s="210" t="s">
        <v>19</v>
      </c>
      <c r="N270" s="211" t="s">
        <v>43</v>
      </c>
      <c r="O270" s="87"/>
      <c r="P270" s="212">
        <f>O270*H270</f>
        <v>0</v>
      </c>
      <c r="Q270" s="212">
        <v>0.023869999999999999</v>
      </c>
      <c r="R270" s="212">
        <f>Q270*H270</f>
        <v>0.023869999999999999</v>
      </c>
      <c r="S270" s="212">
        <v>0</v>
      </c>
      <c r="T270" s="213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4" t="s">
        <v>221</v>
      </c>
      <c r="AT270" s="214" t="s">
        <v>135</v>
      </c>
      <c r="AU270" s="214" t="s">
        <v>141</v>
      </c>
      <c r="AY270" s="20" t="s">
        <v>132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20" t="s">
        <v>141</v>
      </c>
      <c r="BK270" s="215">
        <f>ROUND(I270*H270,2)</f>
        <v>0</v>
      </c>
      <c r="BL270" s="20" t="s">
        <v>221</v>
      </c>
      <c r="BM270" s="214" t="s">
        <v>520</v>
      </c>
    </row>
    <row r="271" s="2" customFormat="1">
      <c r="A271" s="41"/>
      <c r="B271" s="42"/>
      <c r="C271" s="43"/>
      <c r="D271" s="216" t="s">
        <v>143</v>
      </c>
      <c r="E271" s="43"/>
      <c r="F271" s="217" t="s">
        <v>521</v>
      </c>
      <c r="G271" s="43"/>
      <c r="H271" s="43"/>
      <c r="I271" s="218"/>
      <c r="J271" s="43"/>
      <c r="K271" s="43"/>
      <c r="L271" s="47"/>
      <c r="M271" s="219"/>
      <c r="N271" s="220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143</v>
      </c>
      <c r="AU271" s="20" t="s">
        <v>141</v>
      </c>
    </row>
    <row r="272" s="2" customFormat="1" ht="16.5" customHeight="1">
      <c r="A272" s="41"/>
      <c r="B272" s="42"/>
      <c r="C272" s="203" t="s">
        <v>522</v>
      </c>
      <c r="D272" s="203" t="s">
        <v>135</v>
      </c>
      <c r="E272" s="204" t="s">
        <v>523</v>
      </c>
      <c r="F272" s="205" t="s">
        <v>524</v>
      </c>
      <c r="G272" s="206" t="s">
        <v>457</v>
      </c>
      <c r="H272" s="207">
        <v>1</v>
      </c>
      <c r="I272" s="208"/>
      <c r="J272" s="209">
        <f>ROUND(I272*H272,2)</f>
        <v>0</v>
      </c>
      <c r="K272" s="205" t="s">
        <v>19</v>
      </c>
      <c r="L272" s="47"/>
      <c r="M272" s="210" t="s">
        <v>19</v>
      </c>
      <c r="N272" s="211" t="s">
        <v>43</v>
      </c>
      <c r="O272" s="87"/>
      <c r="P272" s="212">
        <f>O272*H272</f>
        <v>0</v>
      </c>
      <c r="Q272" s="212">
        <v>0.00042999999999999999</v>
      </c>
      <c r="R272" s="212">
        <f>Q272*H272</f>
        <v>0.00042999999999999999</v>
      </c>
      <c r="S272" s="212">
        <v>0</v>
      </c>
      <c r="T272" s="213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4" t="s">
        <v>221</v>
      </c>
      <c r="AT272" s="214" t="s">
        <v>135</v>
      </c>
      <c r="AU272" s="214" t="s">
        <v>141</v>
      </c>
      <c r="AY272" s="20" t="s">
        <v>132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20" t="s">
        <v>141</v>
      </c>
      <c r="BK272" s="215">
        <f>ROUND(I272*H272,2)</f>
        <v>0</v>
      </c>
      <c r="BL272" s="20" t="s">
        <v>221</v>
      </c>
      <c r="BM272" s="214" t="s">
        <v>525</v>
      </c>
    </row>
    <row r="273" s="2" customFormat="1" ht="16.5" customHeight="1">
      <c r="A273" s="41"/>
      <c r="B273" s="42"/>
      <c r="C273" s="255" t="s">
        <v>526</v>
      </c>
      <c r="D273" s="255" t="s">
        <v>360</v>
      </c>
      <c r="E273" s="256" t="s">
        <v>527</v>
      </c>
      <c r="F273" s="257" t="s">
        <v>528</v>
      </c>
      <c r="G273" s="258" t="s">
        <v>386</v>
      </c>
      <c r="H273" s="259">
        <v>1</v>
      </c>
      <c r="I273" s="260"/>
      <c r="J273" s="261">
        <f>ROUND(I273*H273,2)</f>
        <v>0</v>
      </c>
      <c r="K273" s="257" t="s">
        <v>19</v>
      </c>
      <c r="L273" s="262"/>
      <c r="M273" s="263" t="s">
        <v>19</v>
      </c>
      <c r="N273" s="264" t="s">
        <v>43</v>
      </c>
      <c r="O273" s="87"/>
      <c r="P273" s="212">
        <f>O273*H273</f>
        <v>0</v>
      </c>
      <c r="Q273" s="212">
        <v>0.0044999999999999997</v>
      </c>
      <c r="R273" s="212">
        <f>Q273*H273</f>
        <v>0.0044999999999999997</v>
      </c>
      <c r="S273" s="212">
        <v>0</v>
      </c>
      <c r="T273" s="213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4" t="s">
        <v>307</v>
      </c>
      <c r="AT273" s="214" t="s">
        <v>360</v>
      </c>
      <c r="AU273" s="214" t="s">
        <v>141</v>
      </c>
      <c r="AY273" s="20" t="s">
        <v>132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20" t="s">
        <v>141</v>
      </c>
      <c r="BK273" s="215">
        <f>ROUND(I273*H273,2)</f>
        <v>0</v>
      </c>
      <c r="BL273" s="20" t="s">
        <v>221</v>
      </c>
      <c r="BM273" s="214" t="s">
        <v>529</v>
      </c>
    </row>
    <row r="274" s="2" customFormat="1" ht="16.5" customHeight="1">
      <c r="A274" s="41"/>
      <c r="B274" s="42"/>
      <c r="C274" s="203" t="s">
        <v>530</v>
      </c>
      <c r="D274" s="203" t="s">
        <v>135</v>
      </c>
      <c r="E274" s="204" t="s">
        <v>531</v>
      </c>
      <c r="F274" s="205" t="s">
        <v>532</v>
      </c>
      <c r="G274" s="206" t="s">
        <v>457</v>
      </c>
      <c r="H274" s="207">
        <v>1</v>
      </c>
      <c r="I274" s="208"/>
      <c r="J274" s="209">
        <f>ROUND(I274*H274,2)</f>
        <v>0</v>
      </c>
      <c r="K274" s="205" t="s">
        <v>139</v>
      </c>
      <c r="L274" s="47"/>
      <c r="M274" s="210" t="s">
        <v>19</v>
      </c>
      <c r="N274" s="211" t="s">
        <v>43</v>
      </c>
      <c r="O274" s="87"/>
      <c r="P274" s="212">
        <f>O274*H274</f>
        <v>0</v>
      </c>
      <c r="Q274" s="212">
        <v>0</v>
      </c>
      <c r="R274" s="212">
        <f>Q274*H274</f>
        <v>0</v>
      </c>
      <c r="S274" s="212">
        <v>0.155</v>
      </c>
      <c r="T274" s="213">
        <f>S274*H274</f>
        <v>0.155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4" t="s">
        <v>221</v>
      </c>
      <c r="AT274" s="214" t="s">
        <v>135</v>
      </c>
      <c r="AU274" s="214" t="s">
        <v>141</v>
      </c>
      <c r="AY274" s="20" t="s">
        <v>132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20" t="s">
        <v>141</v>
      </c>
      <c r="BK274" s="215">
        <f>ROUND(I274*H274,2)</f>
        <v>0</v>
      </c>
      <c r="BL274" s="20" t="s">
        <v>221</v>
      </c>
      <c r="BM274" s="214" t="s">
        <v>533</v>
      </c>
    </row>
    <row r="275" s="2" customFormat="1">
      <c r="A275" s="41"/>
      <c r="B275" s="42"/>
      <c r="C275" s="43"/>
      <c r="D275" s="216" t="s">
        <v>143</v>
      </c>
      <c r="E275" s="43"/>
      <c r="F275" s="217" t="s">
        <v>534</v>
      </c>
      <c r="G275" s="43"/>
      <c r="H275" s="43"/>
      <c r="I275" s="218"/>
      <c r="J275" s="43"/>
      <c r="K275" s="43"/>
      <c r="L275" s="47"/>
      <c r="M275" s="219"/>
      <c r="N275" s="220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143</v>
      </c>
      <c r="AU275" s="20" t="s">
        <v>141</v>
      </c>
    </row>
    <row r="276" s="2" customFormat="1" ht="24.15" customHeight="1">
      <c r="A276" s="41"/>
      <c r="B276" s="42"/>
      <c r="C276" s="203" t="s">
        <v>535</v>
      </c>
      <c r="D276" s="203" t="s">
        <v>135</v>
      </c>
      <c r="E276" s="204" t="s">
        <v>536</v>
      </c>
      <c r="F276" s="205" t="s">
        <v>537</v>
      </c>
      <c r="G276" s="206" t="s">
        <v>457</v>
      </c>
      <c r="H276" s="207">
        <v>1</v>
      </c>
      <c r="I276" s="208"/>
      <c r="J276" s="209">
        <f>ROUND(I276*H276,2)</f>
        <v>0</v>
      </c>
      <c r="K276" s="205" t="s">
        <v>139</v>
      </c>
      <c r="L276" s="47"/>
      <c r="M276" s="210" t="s">
        <v>19</v>
      </c>
      <c r="N276" s="211" t="s">
        <v>43</v>
      </c>
      <c r="O276" s="87"/>
      <c r="P276" s="212">
        <f>O276*H276</f>
        <v>0</v>
      </c>
      <c r="Q276" s="212">
        <v>0.05534</v>
      </c>
      <c r="R276" s="212">
        <f>Q276*H276</f>
        <v>0.05534</v>
      </c>
      <c r="S276" s="212">
        <v>0</v>
      </c>
      <c r="T276" s="213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4" t="s">
        <v>221</v>
      </c>
      <c r="AT276" s="214" t="s">
        <v>135</v>
      </c>
      <c r="AU276" s="214" t="s">
        <v>141</v>
      </c>
      <c r="AY276" s="20" t="s">
        <v>132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20" t="s">
        <v>141</v>
      </c>
      <c r="BK276" s="215">
        <f>ROUND(I276*H276,2)</f>
        <v>0</v>
      </c>
      <c r="BL276" s="20" t="s">
        <v>221</v>
      </c>
      <c r="BM276" s="214" t="s">
        <v>538</v>
      </c>
    </row>
    <row r="277" s="2" customFormat="1">
      <c r="A277" s="41"/>
      <c r="B277" s="42"/>
      <c r="C277" s="43"/>
      <c r="D277" s="216" t="s">
        <v>143</v>
      </c>
      <c r="E277" s="43"/>
      <c r="F277" s="217" t="s">
        <v>539</v>
      </c>
      <c r="G277" s="43"/>
      <c r="H277" s="43"/>
      <c r="I277" s="218"/>
      <c r="J277" s="43"/>
      <c r="K277" s="43"/>
      <c r="L277" s="47"/>
      <c r="M277" s="219"/>
      <c r="N277" s="220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143</v>
      </c>
      <c r="AU277" s="20" t="s">
        <v>141</v>
      </c>
    </row>
    <row r="278" s="2" customFormat="1" ht="16.5" customHeight="1">
      <c r="A278" s="41"/>
      <c r="B278" s="42"/>
      <c r="C278" s="203" t="s">
        <v>540</v>
      </c>
      <c r="D278" s="203" t="s">
        <v>135</v>
      </c>
      <c r="E278" s="204" t="s">
        <v>541</v>
      </c>
      <c r="F278" s="205" t="s">
        <v>542</v>
      </c>
      <c r="G278" s="206" t="s">
        <v>457</v>
      </c>
      <c r="H278" s="207">
        <v>1</v>
      </c>
      <c r="I278" s="208"/>
      <c r="J278" s="209">
        <f>ROUND(I278*H278,2)</f>
        <v>0</v>
      </c>
      <c r="K278" s="205" t="s">
        <v>139</v>
      </c>
      <c r="L278" s="47"/>
      <c r="M278" s="210" t="s">
        <v>19</v>
      </c>
      <c r="N278" s="211" t="s">
        <v>43</v>
      </c>
      <c r="O278" s="87"/>
      <c r="P278" s="212">
        <f>O278*H278</f>
        <v>0</v>
      </c>
      <c r="Q278" s="212">
        <v>0</v>
      </c>
      <c r="R278" s="212">
        <f>Q278*H278</f>
        <v>0</v>
      </c>
      <c r="S278" s="212">
        <v>0.019300000000000001</v>
      </c>
      <c r="T278" s="213">
        <f>S278*H278</f>
        <v>0.019300000000000001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4" t="s">
        <v>221</v>
      </c>
      <c r="AT278" s="214" t="s">
        <v>135</v>
      </c>
      <c r="AU278" s="214" t="s">
        <v>141</v>
      </c>
      <c r="AY278" s="20" t="s">
        <v>132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20" t="s">
        <v>141</v>
      </c>
      <c r="BK278" s="215">
        <f>ROUND(I278*H278,2)</f>
        <v>0</v>
      </c>
      <c r="BL278" s="20" t="s">
        <v>221</v>
      </c>
      <c r="BM278" s="214" t="s">
        <v>543</v>
      </c>
    </row>
    <row r="279" s="2" customFormat="1">
      <c r="A279" s="41"/>
      <c r="B279" s="42"/>
      <c r="C279" s="43"/>
      <c r="D279" s="216" t="s">
        <v>143</v>
      </c>
      <c r="E279" s="43"/>
      <c r="F279" s="217" t="s">
        <v>544</v>
      </c>
      <c r="G279" s="43"/>
      <c r="H279" s="43"/>
      <c r="I279" s="218"/>
      <c r="J279" s="43"/>
      <c r="K279" s="43"/>
      <c r="L279" s="47"/>
      <c r="M279" s="219"/>
      <c r="N279" s="220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143</v>
      </c>
      <c r="AU279" s="20" t="s">
        <v>141</v>
      </c>
    </row>
    <row r="280" s="2" customFormat="1" ht="16.5" customHeight="1">
      <c r="A280" s="41"/>
      <c r="B280" s="42"/>
      <c r="C280" s="203" t="s">
        <v>545</v>
      </c>
      <c r="D280" s="203" t="s">
        <v>135</v>
      </c>
      <c r="E280" s="204" t="s">
        <v>546</v>
      </c>
      <c r="F280" s="205" t="s">
        <v>547</v>
      </c>
      <c r="G280" s="206" t="s">
        <v>457</v>
      </c>
      <c r="H280" s="207">
        <v>7</v>
      </c>
      <c r="I280" s="208"/>
      <c r="J280" s="209">
        <f>ROUND(I280*H280,2)</f>
        <v>0</v>
      </c>
      <c r="K280" s="205" t="s">
        <v>19</v>
      </c>
      <c r="L280" s="47"/>
      <c r="M280" s="210" t="s">
        <v>19</v>
      </c>
      <c r="N280" s="211" t="s">
        <v>43</v>
      </c>
      <c r="O280" s="87"/>
      <c r="P280" s="212">
        <f>O280*H280</f>
        <v>0</v>
      </c>
      <c r="Q280" s="212">
        <v>0.00012999999999999999</v>
      </c>
      <c r="R280" s="212">
        <f>Q280*H280</f>
        <v>0.00090999999999999989</v>
      </c>
      <c r="S280" s="212">
        <v>0</v>
      </c>
      <c r="T280" s="213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4" t="s">
        <v>221</v>
      </c>
      <c r="AT280" s="214" t="s">
        <v>135</v>
      </c>
      <c r="AU280" s="214" t="s">
        <v>141</v>
      </c>
      <c r="AY280" s="20" t="s">
        <v>132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20" t="s">
        <v>141</v>
      </c>
      <c r="BK280" s="215">
        <f>ROUND(I280*H280,2)</f>
        <v>0</v>
      </c>
      <c r="BL280" s="20" t="s">
        <v>221</v>
      </c>
      <c r="BM280" s="214" t="s">
        <v>548</v>
      </c>
    </row>
    <row r="281" s="2" customFormat="1" ht="16.5" customHeight="1">
      <c r="A281" s="41"/>
      <c r="B281" s="42"/>
      <c r="C281" s="255" t="s">
        <v>549</v>
      </c>
      <c r="D281" s="255" t="s">
        <v>360</v>
      </c>
      <c r="E281" s="256" t="s">
        <v>550</v>
      </c>
      <c r="F281" s="257" t="s">
        <v>551</v>
      </c>
      <c r="G281" s="258" t="s">
        <v>386</v>
      </c>
      <c r="H281" s="259">
        <v>7</v>
      </c>
      <c r="I281" s="260"/>
      <c r="J281" s="261">
        <f>ROUND(I281*H281,2)</f>
        <v>0</v>
      </c>
      <c r="K281" s="257" t="s">
        <v>19</v>
      </c>
      <c r="L281" s="262"/>
      <c r="M281" s="263" t="s">
        <v>19</v>
      </c>
      <c r="N281" s="264" t="s">
        <v>43</v>
      </c>
      <c r="O281" s="87"/>
      <c r="P281" s="212">
        <f>O281*H281</f>
        <v>0</v>
      </c>
      <c r="Q281" s="212">
        <v>0.001</v>
      </c>
      <c r="R281" s="212">
        <f>Q281*H281</f>
        <v>0.0070000000000000001</v>
      </c>
      <c r="S281" s="212">
        <v>0</v>
      </c>
      <c r="T281" s="213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4" t="s">
        <v>307</v>
      </c>
      <c r="AT281" s="214" t="s">
        <v>360</v>
      </c>
      <c r="AU281" s="214" t="s">
        <v>141</v>
      </c>
      <c r="AY281" s="20" t="s">
        <v>132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20" t="s">
        <v>141</v>
      </c>
      <c r="BK281" s="215">
        <f>ROUND(I281*H281,2)</f>
        <v>0</v>
      </c>
      <c r="BL281" s="20" t="s">
        <v>221</v>
      </c>
      <c r="BM281" s="214" t="s">
        <v>552</v>
      </c>
    </row>
    <row r="282" s="2" customFormat="1" ht="16.5" customHeight="1">
      <c r="A282" s="41"/>
      <c r="B282" s="42"/>
      <c r="C282" s="203" t="s">
        <v>553</v>
      </c>
      <c r="D282" s="203" t="s">
        <v>135</v>
      </c>
      <c r="E282" s="204" t="s">
        <v>554</v>
      </c>
      <c r="F282" s="205" t="s">
        <v>555</v>
      </c>
      <c r="G282" s="206" t="s">
        <v>457</v>
      </c>
      <c r="H282" s="207">
        <v>2</v>
      </c>
      <c r="I282" s="208"/>
      <c r="J282" s="209">
        <f>ROUND(I282*H282,2)</f>
        <v>0</v>
      </c>
      <c r="K282" s="205" t="s">
        <v>139</v>
      </c>
      <c r="L282" s="47"/>
      <c r="M282" s="210" t="s">
        <v>19</v>
      </c>
      <c r="N282" s="211" t="s">
        <v>43</v>
      </c>
      <c r="O282" s="87"/>
      <c r="P282" s="212">
        <f>O282*H282</f>
        <v>0</v>
      </c>
      <c r="Q282" s="212">
        <v>0</v>
      </c>
      <c r="R282" s="212">
        <f>Q282*H282</f>
        <v>0</v>
      </c>
      <c r="S282" s="212">
        <v>0.00156</v>
      </c>
      <c r="T282" s="213">
        <f>S282*H282</f>
        <v>0.0031199999999999999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4" t="s">
        <v>221</v>
      </c>
      <c r="AT282" s="214" t="s">
        <v>135</v>
      </c>
      <c r="AU282" s="214" t="s">
        <v>141</v>
      </c>
      <c r="AY282" s="20" t="s">
        <v>132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20" t="s">
        <v>141</v>
      </c>
      <c r="BK282" s="215">
        <f>ROUND(I282*H282,2)</f>
        <v>0</v>
      </c>
      <c r="BL282" s="20" t="s">
        <v>221</v>
      </c>
      <c r="BM282" s="214" t="s">
        <v>556</v>
      </c>
    </row>
    <row r="283" s="2" customFormat="1">
      <c r="A283" s="41"/>
      <c r="B283" s="42"/>
      <c r="C283" s="43"/>
      <c r="D283" s="216" t="s">
        <v>143</v>
      </c>
      <c r="E283" s="43"/>
      <c r="F283" s="217" t="s">
        <v>557</v>
      </c>
      <c r="G283" s="43"/>
      <c r="H283" s="43"/>
      <c r="I283" s="218"/>
      <c r="J283" s="43"/>
      <c r="K283" s="43"/>
      <c r="L283" s="47"/>
      <c r="M283" s="219"/>
      <c r="N283" s="220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143</v>
      </c>
      <c r="AU283" s="20" t="s">
        <v>141</v>
      </c>
    </row>
    <row r="284" s="2" customFormat="1" ht="16.5" customHeight="1">
      <c r="A284" s="41"/>
      <c r="B284" s="42"/>
      <c r="C284" s="203" t="s">
        <v>558</v>
      </c>
      <c r="D284" s="203" t="s">
        <v>135</v>
      </c>
      <c r="E284" s="204" t="s">
        <v>559</v>
      </c>
      <c r="F284" s="205" t="s">
        <v>560</v>
      </c>
      <c r="G284" s="206" t="s">
        <v>386</v>
      </c>
      <c r="H284" s="207">
        <v>1</v>
      </c>
      <c r="I284" s="208"/>
      <c r="J284" s="209">
        <f>ROUND(I284*H284,2)</f>
        <v>0</v>
      </c>
      <c r="K284" s="205" t="s">
        <v>139</v>
      </c>
      <c r="L284" s="47"/>
      <c r="M284" s="210" t="s">
        <v>19</v>
      </c>
      <c r="N284" s="211" t="s">
        <v>43</v>
      </c>
      <c r="O284" s="87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4" t="s">
        <v>221</v>
      </c>
      <c r="AT284" s="214" t="s">
        <v>135</v>
      </c>
      <c r="AU284" s="214" t="s">
        <v>141</v>
      </c>
      <c r="AY284" s="20" t="s">
        <v>132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20" t="s">
        <v>141</v>
      </c>
      <c r="BK284" s="215">
        <f>ROUND(I284*H284,2)</f>
        <v>0</v>
      </c>
      <c r="BL284" s="20" t="s">
        <v>221</v>
      </c>
      <c r="BM284" s="214" t="s">
        <v>561</v>
      </c>
    </row>
    <row r="285" s="2" customFormat="1">
      <c r="A285" s="41"/>
      <c r="B285" s="42"/>
      <c r="C285" s="43"/>
      <c r="D285" s="216" t="s">
        <v>143</v>
      </c>
      <c r="E285" s="43"/>
      <c r="F285" s="217" t="s">
        <v>562</v>
      </c>
      <c r="G285" s="43"/>
      <c r="H285" s="43"/>
      <c r="I285" s="218"/>
      <c r="J285" s="43"/>
      <c r="K285" s="43"/>
      <c r="L285" s="47"/>
      <c r="M285" s="219"/>
      <c r="N285" s="220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143</v>
      </c>
      <c r="AU285" s="20" t="s">
        <v>141</v>
      </c>
    </row>
    <row r="286" s="2" customFormat="1" ht="16.5" customHeight="1">
      <c r="A286" s="41"/>
      <c r="B286" s="42"/>
      <c r="C286" s="255" t="s">
        <v>563</v>
      </c>
      <c r="D286" s="255" t="s">
        <v>360</v>
      </c>
      <c r="E286" s="256" t="s">
        <v>564</v>
      </c>
      <c r="F286" s="257" t="s">
        <v>565</v>
      </c>
      <c r="G286" s="258" t="s">
        <v>386</v>
      </c>
      <c r="H286" s="259">
        <v>1</v>
      </c>
      <c r="I286" s="260"/>
      <c r="J286" s="261">
        <f>ROUND(I286*H286,2)</f>
        <v>0</v>
      </c>
      <c r="K286" s="257" t="s">
        <v>139</v>
      </c>
      <c r="L286" s="262"/>
      <c r="M286" s="263" t="s">
        <v>19</v>
      </c>
      <c r="N286" s="264" t="s">
        <v>43</v>
      </c>
      <c r="O286" s="87"/>
      <c r="P286" s="212">
        <f>O286*H286</f>
        <v>0</v>
      </c>
      <c r="Q286" s="212">
        <v>0.0018</v>
      </c>
      <c r="R286" s="212">
        <f>Q286*H286</f>
        <v>0.0018</v>
      </c>
      <c r="S286" s="212">
        <v>0</v>
      </c>
      <c r="T286" s="213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4" t="s">
        <v>307</v>
      </c>
      <c r="AT286" s="214" t="s">
        <v>360</v>
      </c>
      <c r="AU286" s="214" t="s">
        <v>141</v>
      </c>
      <c r="AY286" s="20" t="s">
        <v>132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20" t="s">
        <v>141</v>
      </c>
      <c r="BK286" s="215">
        <f>ROUND(I286*H286,2)</f>
        <v>0</v>
      </c>
      <c r="BL286" s="20" t="s">
        <v>221</v>
      </c>
      <c r="BM286" s="214" t="s">
        <v>566</v>
      </c>
    </row>
    <row r="287" s="2" customFormat="1" ht="16.5" customHeight="1">
      <c r="A287" s="41"/>
      <c r="B287" s="42"/>
      <c r="C287" s="203" t="s">
        <v>567</v>
      </c>
      <c r="D287" s="203" t="s">
        <v>135</v>
      </c>
      <c r="E287" s="204" t="s">
        <v>568</v>
      </c>
      <c r="F287" s="205" t="s">
        <v>569</v>
      </c>
      <c r="G287" s="206" t="s">
        <v>386</v>
      </c>
      <c r="H287" s="207">
        <v>1</v>
      </c>
      <c r="I287" s="208"/>
      <c r="J287" s="209">
        <f>ROUND(I287*H287,2)</f>
        <v>0</v>
      </c>
      <c r="K287" s="205" t="s">
        <v>139</v>
      </c>
      <c r="L287" s="47"/>
      <c r="M287" s="210" t="s">
        <v>19</v>
      </c>
      <c r="N287" s="211" t="s">
        <v>43</v>
      </c>
      <c r="O287" s="87"/>
      <c r="P287" s="212">
        <f>O287*H287</f>
        <v>0</v>
      </c>
      <c r="Q287" s="212">
        <v>4.0000000000000003E-05</v>
      </c>
      <c r="R287" s="212">
        <f>Q287*H287</f>
        <v>4.0000000000000003E-05</v>
      </c>
      <c r="S287" s="212">
        <v>0</v>
      </c>
      <c r="T287" s="213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4" t="s">
        <v>221</v>
      </c>
      <c r="AT287" s="214" t="s">
        <v>135</v>
      </c>
      <c r="AU287" s="214" t="s">
        <v>141</v>
      </c>
      <c r="AY287" s="20" t="s">
        <v>132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20" t="s">
        <v>141</v>
      </c>
      <c r="BK287" s="215">
        <f>ROUND(I287*H287,2)</f>
        <v>0</v>
      </c>
      <c r="BL287" s="20" t="s">
        <v>221</v>
      </c>
      <c r="BM287" s="214" t="s">
        <v>570</v>
      </c>
    </row>
    <row r="288" s="2" customFormat="1">
      <c r="A288" s="41"/>
      <c r="B288" s="42"/>
      <c r="C288" s="43"/>
      <c r="D288" s="216" t="s">
        <v>143</v>
      </c>
      <c r="E288" s="43"/>
      <c r="F288" s="217" t="s">
        <v>571</v>
      </c>
      <c r="G288" s="43"/>
      <c r="H288" s="43"/>
      <c r="I288" s="218"/>
      <c r="J288" s="43"/>
      <c r="K288" s="43"/>
      <c r="L288" s="47"/>
      <c r="M288" s="219"/>
      <c r="N288" s="220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143</v>
      </c>
      <c r="AU288" s="20" t="s">
        <v>141</v>
      </c>
    </row>
    <row r="289" s="2" customFormat="1" ht="16.5" customHeight="1">
      <c r="A289" s="41"/>
      <c r="B289" s="42"/>
      <c r="C289" s="255" t="s">
        <v>572</v>
      </c>
      <c r="D289" s="255" t="s">
        <v>360</v>
      </c>
      <c r="E289" s="256" t="s">
        <v>573</v>
      </c>
      <c r="F289" s="257" t="s">
        <v>574</v>
      </c>
      <c r="G289" s="258" t="s">
        <v>386</v>
      </c>
      <c r="H289" s="259">
        <v>1</v>
      </c>
      <c r="I289" s="260"/>
      <c r="J289" s="261">
        <f>ROUND(I289*H289,2)</f>
        <v>0</v>
      </c>
      <c r="K289" s="257" t="s">
        <v>139</v>
      </c>
      <c r="L289" s="262"/>
      <c r="M289" s="263" t="s">
        <v>19</v>
      </c>
      <c r="N289" s="264" t="s">
        <v>43</v>
      </c>
      <c r="O289" s="87"/>
      <c r="P289" s="212">
        <f>O289*H289</f>
        <v>0</v>
      </c>
      <c r="Q289" s="212">
        <v>0.00147</v>
      </c>
      <c r="R289" s="212">
        <f>Q289*H289</f>
        <v>0.00147</v>
      </c>
      <c r="S289" s="212">
        <v>0</v>
      </c>
      <c r="T289" s="213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4" t="s">
        <v>307</v>
      </c>
      <c r="AT289" s="214" t="s">
        <v>360</v>
      </c>
      <c r="AU289" s="214" t="s">
        <v>141</v>
      </c>
      <c r="AY289" s="20" t="s">
        <v>132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20" t="s">
        <v>141</v>
      </c>
      <c r="BK289" s="215">
        <f>ROUND(I289*H289,2)</f>
        <v>0</v>
      </c>
      <c r="BL289" s="20" t="s">
        <v>221</v>
      </c>
      <c r="BM289" s="214" t="s">
        <v>575</v>
      </c>
    </row>
    <row r="290" s="2" customFormat="1" ht="16.5" customHeight="1">
      <c r="A290" s="41"/>
      <c r="B290" s="42"/>
      <c r="C290" s="203" t="s">
        <v>576</v>
      </c>
      <c r="D290" s="203" t="s">
        <v>135</v>
      </c>
      <c r="E290" s="204" t="s">
        <v>577</v>
      </c>
      <c r="F290" s="205" t="s">
        <v>578</v>
      </c>
      <c r="G290" s="206" t="s">
        <v>457</v>
      </c>
      <c r="H290" s="207">
        <v>1</v>
      </c>
      <c r="I290" s="208"/>
      <c r="J290" s="209">
        <f>ROUND(I290*H290,2)</f>
        <v>0</v>
      </c>
      <c r="K290" s="205" t="s">
        <v>139</v>
      </c>
      <c r="L290" s="47"/>
      <c r="M290" s="210" t="s">
        <v>19</v>
      </c>
      <c r="N290" s="211" t="s">
        <v>43</v>
      </c>
      <c r="O290" s="87"/>
      <c r="P290" s="212">
        <f>O290*H290</f>
        <v>0</v>
      </c>
      <c r="Q290" s="212">
        <v>0.00012</v>
      </c>
      <c r="R290" s="212">
        <f>Q290*H290</f>
        <v>0.00012</v>
      </c>
      <c r="S290" s="212">
        <v>0</v>
      </c>
      <c r="T290" s="213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4" t="s">
        <v>221</v>
      </c>
      <c r="AT290" s="214" t="s">
        <v>135</v>
      </c>
      <c r="AU290" s="214" t="s">
        <v>141</v>
      </c>
      <c r="AY290" s="20" t="s">
        <v>132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20" t="s">
        <v>141</v>
      </c>
      <c r="BK290" s="215">
        <f>ROUND(I290*H290,2)</f>
        <v>0</v>
      </c>
      <c r="BL290" s="20" t="s">
        <v>221</v>
      </c>
      <c r="BM290" s="214" t="s">
        <v>579</v>
      </c>
    </row>
    <row r="291" s="2" customFormat="1">
      <c r="A291" s="41"/>
      <c r="B291" s="42"/>
      <c r="C291" s="43"/>
      <c r="D291" s="216" t="s">
        <v>143</v>
      </c>
      <c r="E291" s="43"/>
      <c r="F291" s="217" t="s">
        <v>580</v>
      </c>
      <c r="G291" s="43"/>
      <c r="H291" s="43"/>
      <c r="I291" s="218"/>
      <c r="J291" s="43"/>
      <c r="K291" s="43"/>
      <c r="L291" s="47"/>
      <c r="M291" s="219"/>
      <c r="N291" s="220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143</v>
      </c>
      <c r="AU291" s="20" t="s">
        <v>141</v>
      </c>
    </row>
    <row r="292" s="2" customFormat="1" ht="16.5" customHeight="1">
      <c r="A292" s="41"/>
      <c r="B292" s="42"/>
      <c r="C292" s="255" t="s">
        <v>581</v>
      </c>
      <c r="D292" s="255" t="s">
        <v>360</v>
      </c>
      <c r="E292" s="256" t="s">
        <v>582</v>
      </c>
      <c r="F292" s="257" t="s">
        <v>583</v>
      </c>
      <c r="G292" s="258" t="s">
        <v>386</v>
      </c>
      <c r="H292" s="259">
        <v>1</v>
      </c>
      <c r="I292" s="260"/>
      <c r="J292" s="261">
        <f>ROUND(I292*H292,2)</f>
        <v>0</v>
      </c>
      <c r="K292" s="257" t="s">
        <v>139</v>
      </c>
      <c r="L292" s="262"/>
      <c r="M292" s="263" t="s">
        <v>19</v>
      </c>
      <c r="N292" s="264" t="s">
        <v>43</v>
      </c>
      <c r="O292" s="87"/>
      <c r="P292" s="212">
        <f>O292*H292</f>
        <v>0</v>
      </c>
      <c r="Q292" s="212">
        <v>0.0030500000000000002</v>
      </c>
      <c r="R292" s="212">
        <f>Q292*H292</f>
        <v>0.0030500000000000002</v>
      </c>
      <c r="S292" s="212">
        <v>0</v>
      </c>
      <c r="T292" s="213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4" t="s">
        <v>307</v>
      </c>
      <c r="AT292" s="214" t="s">
        <v>360</v>
      </c>
      <c r="AU292" s="214" t="s">
        <v>141</v>
      </c>
      <c r="AY292" s="20" t="s">
        <v>132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20" t="s">
        <v>141</v>
      </c>
      <c r="BK292" s="215">
        <f>ROUND(I292*H292,2)</f>
        <v>0</v>
      </c>
      <c r="BL292" s="20" t="s">
        <v>221</v>
      </c>
      <c r="BM292" s="214" t="s">
        <v>584</v>
      </c>
    </row>
    <row r="293" s="2" customFormat="1" ht="16.5" customHeight="1">
      <c r="A293" s="41"/>
      <c r="B293" s="42"/>
      <c r="C293" s="203" t="s">
        <v>585</v>
      </c>
      <c r="D293" s="203" t="s">
        <v>135</v>
      </c>
      <c r="E293" s="204" t="s">
        <v>586</v>
      </c>
      <c r="F293" s="205" t="s">
        <v>587</v>
      </c>
      <c r="G293" s="206" t="s">
        <v>386</v>
      </c>
      <c r="H293" s="207">
        <v>1</v>
      </c>
      <c r="I293" s="208"/>
      <c r="J293" s="209">
        <f>ROUND(I293*H293,2)</f>
        <v>0</v>
      </c>
      <c r="K293" s="205" t="s">
        <v>19</v>
      </c>
      <c r="L293" s="47"/>
      <c r="M293" s="210" t="s">
        <v>19</v>
      </c>
      <c r="N293" s="211" t="s">
        <v>43</v>
      </c>
      <c r="O293" s="87"/>
      <c r="P293" s="212">
        <f>O293*H293</f>
        <v>0</v>
      </c>
      <c r="Q293" s="212">
        <v>0</v>
      </c>
      <c r="R293" s="212">
        <f>Q293*H293</f>
        <v>0</v>
      </c>
      <c r="S293" s="212">
        <v>0.0022499999999999998</v>
      </c>
      <c r="T293" s="213">
        <f>S293*H293</f>
        <v>0.0022499999999999998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4" t="s">
        <v>221</v>
      </c>
      <c r="AT293" s="214" t="s">
        <v>135</v>
      </c>
      <c r="AU293" s="214" t="s">
        <v>141</v>
      </c>
      <c r="AY293" s="20" t="s">
        <v>132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20" t="s">
        <v>141</v>
      </c>
      <c r="BK293" s="215">
        <f>ROUND(I293*H293,2)</f>
        <v>0</v>
      </c>
      <c r="BL293" s="20" t="s">
        <v>221</v>
      </c>
      <c r="BM293" s="214" t="s">
        <v>588</v>
      </c>
    </row>
    <row r="294" s="2" customFormat="1" ht="21.75" customHeight="1">
      <c r="A294" s="41"/>
      <c r="B294" s="42"/>
      <c r="C294" s="203" t="s">
        <v>589</v>
      </c>
      <c r="D294" s="203" t="s">
        <v>135</v>
      </c>
      <c r="E294" s="204" t="s">
        <v>590</v>
      </c>
      <c r="F294" s="205" t="s">
        <v>591</v>
      </c>
      <c r="G294" s="206" t="s">
        <v>386</v>
      </c>
      <c r="H294" s="207">
        <v>4</v>
      </c>
      <c r="I294" s="208"/>
      <c r="J294" s="209">
        <f>ROUND(I294*H294,2)</f>
        <v>0</v>
      </c>
      <c r="K294" s="205" t="s">
        <v>139</v>
      </c>
      <c r="L294" s="47"/>
      <c r="M294" s="210" t="s">
        <v>19</v>
      </c>
      <c r="N294" s="211" t="s">
        <v>43</v>
      </c>
      <c r="O294" s="87"/>
      <c r="P294" s="212">
        <f>O294*H294</f>
        <v>0</v>
      </c>
      <c r="Q294" s="212">
        <v>0.00019000000000000001</v>
      </c>
      <c r="R294" s="212">
        <f>Q294*H294</f>
        <v>0.00076000000000000004</v>
      </c>
      <c r="S294" s="212">
        <v>0</v>
      </c>
      <c r="T294" s="213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4" t="s">
        <v>221</v>
      </c>
      <c r="AT294" s="214" t="s">
        <v>135</v>
      </c>
      <c r="AU294" s="214" t="s">
        <v>141</v>
      </c>
      <c r="AY294" s="20" t="s">
        <v>132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20" t="s">
        <v>141</v>
      </c>
      <c r="BK294" s="215">
        <f>ROUND(I294*H294,2)</f>
        <v>0</v>
      </c>
      <c r="BL294" s="20" t="s">
        <v>221</v>
      </c>
      <c r="BM294" s="214" t="s">
        <v>592</v>
      </c>
    </row>
    <row r="295" s="2" customFormat="1">
      <c r="A295" s="41"/>
      <c r="B295" s="42"/>
      <c r="C295" s="43"/>
      <c r="D295" s="216" t="s">
        <v>143</v>
      </c>
      <c r="E295" s="43"/>
      <c r="F295" s="217" t="s">
        <v>593</v>
      </c>
      <c r="G295" s="43"/>
      <c r="H295" s="43"/>
      <c r="I295" s="218"/>
      <c r="J295" s="43"/>
      <c r="K295" s="43"/>
      <c r="L295" s="47"/>
      <c r="M295" s="219"/>
      <c r="N295" s="220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143</v>
      </c>
      <c r="AU295" s="20" t="s">
        <v>141</v>
      </c>
    </row>
    <row r="296" s="2" customFormat="1" ht="16.5" customHeight="1">
      <c r="A296" s="41"/>
      <c r="B296" s="42"/>
      <c r="C296" s="255" t="s">
        <v>594</v>
      </c>
      <c r="D296" s="255" t="s">
        <v>360</v>
      </c>
      <c r="E296" s="256" t="s">
        <v>595</v>
      </c>
      <c r="F296" s="257" t="s">
        <v>596</v>
      </c>
      <c r="G296" s="258" t="s">
        <v>386</v>
      </c>
      <c r="H296" s="259">
        <v>1</v>
      </c>
      <c r="I296" s="260"/>
      <c r="J296" s="261">
        <f>ROUND(I296*H296,2)</f>
        <v>0</v>
      </c>
      <c r="K296" s="257" t="s">
        <v>139</v>
      </c>
      <c r="L296" s="262"/>
      <c r="M296" s="263" t="s">
        <v>19</v>
      </c>
      <c r="N296" s="264" t="s">
        <v>43</v>
      </c>
      <c r="O296" s="87"/>
      <c r="P296" s="212">
        <f>O296*H296</f>
        <v>0</v>
      </c>
      <c r="Q296" s="212">
        <v>0.00038999999999999999</v>
      </c>
      <c r="R296" s="212">
        <f>Q296*H296</f>
        <v>0.00038999999999999999</v>
      </c>
      <c r="S296" s="212">
        <v>0</v>
      </c>
      <c r="T296" s="213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4" t="s">
        <v>307</v>
      </c>
      <c r="AT296" s="214" t="s">
        <v>360</v>
      </c>
      <c r="AU296" s="214" t="s">
        <v>141</v>
      </c>
      <c r="AY296" s="20" t="s">
        <v>132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20" t="s">
        <v>141</v>
      </c>
      <c r="BK296" s="215">
        <f>ROUND(I296*H296,2)</f>
        <v>0</v>
      </c>
      <c r="BL296" s="20" t="s">
        <v>221</v>
      </c>
      <c r="BM296" s="214" t="s">
        <v>597</v>
      </c>
    </row>
    <row r="297" s="2" customFormat="1" ht="24.15" customHeight="1">
      <c r="A297" s="41"/>
      <c r="B297" s="42"/>
      <c r="C297" s="255" t="s">
        <v>598</v>
      </c>
      <c r="D297" s="255" t="s">
        <v>360</v>
      </c>
      <c r="E297" s="256" t="s">
        <v>599</v>
      </c>
      <c r="F297" s="257" t="s">
        <v>600</v>
      </c>
      <c r="G297" s="258" t="s">
        <v>386</v>
      </c>
      <c r="H297" s="259">
        <v>1</v>
      </c>
      <c r="I297" s="260"/>
      <c r="J297" s="261">
        <f>ROUND(I297*H297,2)</f>
        <v>0</v>
      </c>
      <c r="K297" s="257" t="s">
        <v>139</v>
      </c>
      <c r="L297" s="262"/>
      <c r="M297" s="263" t="s">
        <v>19</v>
      </c>
      <c r="N297" s="264" t="s">
        <v>43</v>
      </c>
      <c r="O297" s="87"/>
      <c r="P297" s="212">
        <f>O297*H297</f>
        <v>0</v>
      </c>
      <c r="Q297" s="212">
        <v>0.00032000000000000003</v>
      </c>
      <c r="R297" s="212">
        <f>Q297*H297</f>
        <v>0.00032000000000000003</v>
      </c>
      <c r="S297" s="212">
        <v>0</v>
      </c>
      <c r="T297" s="213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4" t="s">
        <v>307</v>
      </c>
      <c r="AT297" s="214" t="s">
        <v>360</v>
      </c>
      <c r="AU297" s="214" t="s">
        <v>141</v>
      </c>
      <c r="AY297" s="20" t="s">
        <v>132</v>
      </c>
      <c r="BE297" s="215">
        <f>IF(N297="základní",J297,0)</f>
        <v>0</v>
      </c>
      <c r="BF297" s="215">
        <f>IF(N297="snížená",J297,0)</f>
        <v>0</v>
      </c>
      <c r="BG297" s="215">
        <f>IF(N297="zákl. přenesená",J297,0)</f>
        <v>0</v>
      </c>
      <c r="BH297" s="215">
        <f>IF(N297="sníž. přenesená",J297,0)</f>
        <v>0</v>
      </c>
      <c r="BI297" s="215">
        <f>IF(N297="nulová",J297,0)</f>
        <v>0</v>
      </c>
      <c r="BJ297" s="20" t="s">
        <v>141</v>
      </c>
      <c r="BK297" s="215">
        <f>ROUND(I297*H297,2)</f>
        <v>0</v>
      </c>
      <c r="BL297" s="20" t="s">
        <v>221</v>
      </c>
      <c r="BM297" s="214" t="s">
        <v>601</v>
      </c>
    </row>
    <row r="298" s="2" customFormat="1" ht="16.5" customHeight="1">
      <c r="A298" s="41"/>
      <c r="B298" s="42"/>
      <c r="C298" s="255" t="s">
        <v>602</v>
      </c>
      <c r="D298" s="255" t="s">
        <v>360</v>
      </c>
      <c r="E298" s="256" t="s">
        <v>603</v>
      </c>
      <c r="F298" s="257" t="s">
        <v>604</v>
      </c>
      <c r="G298" s="258" t="s">
        <v>386</v>
      </c>
      <c r="H298" s="259">
        <v>2</v>
      </c>
      <c r="I298" s="260"/>
      <c r="J298" s="261">
        <f>ROUND(I298*H298,2)</f>
        <v>0</v>
      </c>
      <c r="K298" s="257" t="s">
        <v>139</v>
      </c>
      <c r="L298" s="262"/>
      <c r="M298" s="263" t="s">
        <v>19</v>
      </c>
      <c r="N298" s="264" t="s">
        <v>43</v>
      </c>
      <c r="O298" s="87"/>
      <c r="P298" s="212">
        <f>O298*H298</f>
        <v>0</v>
      </c>
      <c r="Q298" s="212">
        <v>0.00024000000000000001</v>
      </c>
      <c r="R298" s="212">
        <f>Q298*H298</f>
        <v>0.00048000000000000001</v>
      </c>
      <c r="S298" s="212">
        <v>0</v>
      </c>
      <c r="T298" s="213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4" t="s">
        <v>307</v>
      </c>
      <c r="AT298" s="214" t="s">
        <v>360</v>
      </c>
      <c r="AU298" s="214" t="s">
        <v>141</v>
      </c>
      <c r="AY298" s="20" t="s">
        <v>132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20" t="s">
        <v>141</v>
      </c>
      <c r="BK298" s="215">
        <f>ROUND(I298*H298,2)</f>
        <v>0</v>
      </c>
      <c r="BL298" s="20" t="s">
        <v>221</v>
      </c>
      <c r="BM298" s="214" t="s">
        <v>605</v>
      </c>
    </row>
    <row r="299" s="2" customFormat="1" ht="24.15" customHeight="1">
      <c r="A299" s="41"/>
      <c r="B299" s="42"/>
      <c r="C299" s="203" t="s">
        <v>606</v>
      </c>
      <c r="D299" s="203" t="s">
        <v>135</v>
      </c>
      <c r="E299" s="204" t="s">
        <v>607</v>
      </c>
      <c r="F299" s="205" t="s">
        <v>608</v>
      </c>
      <c r="G299" s="206" t="s">
        <v>368</v>
      </c>
      <c r="H299" s="265"/>
      <c r="I299" s="208"/>
      <c r="J299" s="209">
        <f>ROUND(I299*H299,2)</f>
        <v>0</v>
      </c>
      <c r="K299" s="205" t="s">
        <v>139</v>
      </c>
      <c r="L299" s="47"/>
      <c r="M299" s="210" t="s">
        <v>19</v>
      </c>
      <c r="N299" s="211" t="s">
        <v>43</v>
      </c>
      <c r="O299" s="87"/>
      <c r="P299" s="212">
        <f>O299*H299</f>
        <v>0</v>
      </c>
      <c r="Q299" s="212">
        <v>0</v>
      </c>
      <c r="R299" s="212">
        <f>Q299*H299</f>
        <v>0</v>
      </c>
      <c r="S299" s="212">
        <v>0</v>
      </c>
      <c r="T299" s="213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4" t="s">
        <v>221</v>
      </c>
      <c r="AT299" s="214" t="s">
        <v>135</v>
      </c>
      <c r="AU299" s="214" t="s">
        <v>141</v>
      </c>
      <c r="AY299" s="20" t="s">
        <v>132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20" t="s">
        <v>141</v>
      </c>
      <c r="BK299" s="215">
        <f>ROUND(I299*H299,2)</f>
        <v>0</v>
      </c>
      <c r="BL299" s="20" t="s">
        <v>221</v>
      </c>
      <c r="BM299" s="214" t="s">
        <v>609</v>
      </c>
    </row>
    <row r="300" s="2" customFormat="1">
      <c r="A300" s="41"/>
      <c r="B300" s="42"/>
      <c r="C300" s="43"/>
      <c r="D300" s="216" t="s">
        <v>143</v>
      </c>
      <c r="E300" s="43"/>
      <c r="F300" s="217" t="s">
        <v>610</v>
      </c>
      <c r="G300" s="43"/>
      <c r="H300" s="43"/>
      <c r="I300" s="218"/>
      <c r="J300" s="43"/>
      <c r="K300" s="43"/>
      <c r="L300" s="47"/>
      <c r="M300" s="219"/>
      <c r="N300" s="220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143</v>
      </c>
      <c r="AU300" s="20" t="s">
        <v>141</v>
      </c>
    </row>
    <row r="301" s="12" customFormat="1" ht="22.8" customHeight="1">
      <c r="A301" s="12"/>
      <c r="B301" s="187"/>
      <c r="C301" s="188"/>
      <c r="D301" s="189" t="s">
        <v>70</v>
      </c>
      <c r="E301" s="201" t="s">
        <v>611</v>
      </c>
      <c r="F301" s="201" t="s">
        <v>612</v>
      </c>
      <c r="G301" s="188"/>
      <c r="H301" s="188"/>
      <c r="I301" s="191"/>
      <c r="J301" s="202">
        <f>BK301</f>
        <v>0</v>
      </c>
      <c r="K301" s="188"/>
      <c r="L301" s="193"/>
      <c r="M301" s="194"/>
      <c r="N301" s="195"/>
      <c r="O301" s="195"/>
      <c r="P301" s="196">
        <f>SUM(P302:P304)</f>
        <v>0</v>
      </c>
      <c r="Q301" s="195"/>
      <c r="R301" s="196">
        <f>SUM(R302:R304)</f>
        <v>0.0091999999999999998</v>
      </c>
      <c r="S301" s="195"/>
      <c r="T301" s="197">
        <f>SUM(T302:T304)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8" t="s">
        <v>141</v>
      </c>
      <c r="AT301" s="199" t="s">
        <v>70</v>
      </c>
      <c r="AU301" s="199" t="s">
        <v>79</v>
      </c>
      <c r="AY301" s="198" t="s">
        <v>132</v>
      </c>
      <c r="BK301" s="200">
        <f>SUM(BK302:BK304)</f>
        <v>0</v>
      </c>
    </row>
    <row r="302" s="2" customFormat="1" ht="21.75" customHeight="1">
      <c r="A302" s="41"/>
      <c r="B302" s="42"/>
      <c r="C302" s="203" t="s">
        <v>613</v>
      </c>
      <c r="D302" s="203" t="s">
        <v>135</v>
      </c>
      <c r="E302" s="204" t="s">
        <v>614</v>
      </c>
      <c r="F302" s="205" t="s">
        <v>615</v>
      </c>
      <c r="G302" s="206" t="s">
        <v>457</v>
      </c>
      <c r="H302" s="207">
        <v>1</v>
      </c>
      <c r="I302" s="208"/>
      <c r="J302" s="209">
        <f>ROUND(I302*H302,2)</f>
        <v>0</v>
      </c>
      <c r="K302" s="205" t="s">
        <v>19</v>
      </c>
      <c r="L302" s="47"/>
      <c r="M302" s="210" t="s">
        <v>19</v>
      </c>
      <c r="N302" s="211" t="s">
        <v>43</v>
      </c>
      <c r="O302" s="87"/>
      <c r="P302" s="212">
        <f>O302*H302</f>
        <v>0</v>
      </c>
      <c r="Q302" s="212">
        <v>0.0091999999999999998</v>
      </c>
      <c r="R302" s="212">
        <f>Q302*H302</f>
        <v>0.0091999999999999998</v>
      </c>
      <c r="S302" s="212">
        <v>0</v>
      </c>
      <c r="T302" s="213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4" t="s">
        <v>221</v>
      </c>
      <c r="AT302" s="214" t="s">
        <v>135</v>
      </c>
      <c r="AU302" s="214" t="s">
        <v>141</v>
      </c>
      <c r="AY302" s="20" t="s">
        <v>132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0" t="s">
        <v>141</v>
      </c>
      <c r="BK302" s="215">
        <f>ROUND(I302*H302,2)</f>
        <v>0</v>
      </c>
      <c r="BL302" s="20" t="s">
        <v>221</v>
      </c>
      <c r="BM302" s="214" t="s">
        <v>616</v>
      </c>
    </row>
    <row r="303" s="2" customFormat="1" ht="24.15" customHeight="1">
      <c r="A303" s="41"/>
      <c r="B303" s="42"/>
      <c r="C303" s="203" t="s">
        <v>617</v>
      </c>
      <c r="D303" s="203" t="s">
        <v>135</v>
      </c>
      <c r="E303" s="204" t="s">
        <v>618</v>
      </c>
      <c r="F303" s="205" t="s">
        <v>619</v>
      </c>
      <c r="G303" s="206" t="s">
        <v>368</v>
      </c>
      <c r="H303" s="265"/>
      <c r="I303" s="208"/>
      <c r="J303" s="209">
        <f>ROUND(I303*H303,2)</f>
        <v>0</v>
      </c>
      <c r="K303" s="205" t="s">
        <v>139</v>
      </c>
      <c r="L303" s="47"/>
      <c r="M303" s="210" t="s">
        <v>19</v>
      </c>
      <c r="N303" s="211" t="s">
        <v>43</v>
      </c>
      <c r="O303" s="87"/>
      <c r="P303" s="212">
        <f>O303*H303</f>
        <v>0</v>
      </c>
      <c r="Q303" s="212">
        <v>0</v>
      </c>
      <c r="R303" s="212">
        <f>Q303*H303</f>
        <v>0</v>
      </c>
      <c r="S303" s="212">
        <v>0</v>
      </c>
      <c r="T303" s="213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4" t="s">
        <v>221</v>
      </c>
      <c r="AT303" s="214" t="s">
        <v>135</v>
      </c>
      <c r="AU303" s="214" t="s">
        <v>141</v>
      </c>
      <c r="AY303" s="20" t="s">
        <v>132</v>
      </c>
      <c r="BE303" s="215">
        <f>IF(N303="základní",J303,0)</f>
        <v>0</v>
      </c>
      <c r="BF303" s="215">
        <f>IF(N303="snížená",J303,0)</f>
        <v>0</v>
      </c>
      <c r="BG303" s="215">
        <f>IF(N303="zákl. přenesená",J303,0)</f>
        <v>0</v>
      </c>
      <c r="BH303" s="215">
        <f>IF(N303="sníž. přenesená",J303,0)</f>
        <v>0</v>
      </c>
      <c r="BI303" s="215">
        <f>IF(N303="nulová",J303,0)</f>
        <v>0</v>
      </c>
      <c r="BJ303" s="20" t="s">
        <v>141</v>
      </c>
      <c r="BK303" s="215">
        <f>ROUND(I303*H303,2)</f>
        <v>0</v>
      </c>
      <c r="BL303" s="20" t="s">
        <v>221</v>
      </c>
      <c r="BM303" s="214" t="s">
        <v>620</v>
      </c>
    </row>
    <row r="304" s="2" customFormat="1">
      <c r="A304" s="41"/>
      <c r="B304" s="42"/>
      <c r="C304" s="43"/>
      <c r="D304" s="216" t="s">
        <v>143</v>
      </c>
      <c r="E304" s="43"/>
      <c r="F304" s="217" t="s">
        <v>621</v>
      </c>
      <c r="G304" s="43"/>
      <c r="H304" s="43"/>
      <c r="I304" s="218"/>
      <c r="J304" s="43"/>
      <c r="K304" s="43"/>
      <c r="L304" s="47"/>
      <c r="M304" s="219"/>
      <c r="N304" s="220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143</v>
      </c>
      <c r="AU304" s="20" t="s">
        <v>141</v>
      </c>
    </row>
    <row r="305" s="12" customFormat="1" ht="22.8" customHeight="1">
      <c r="A305" s="12"/>
      <c r="B305" s="187"/>
      <c r="C305" s="188"/>
      <c r="D305" s="189" t="s">
        <v>70</v>
      </c>
      <c r="E305" s="201" t="s">
        <v>622</v>
      </c>
      <c r="F305" s="201" t="s">
        <v>623</v>
      </c>
      <c r="G305" s="188"/>
      <c r="H305" s="188"/>
      <c r="I305" s="191"/>
      <c r="J305" s="202">
        <f>BK305</f>
        <v>0</v>
      </c>
      <c r="K305" s="188"/>
      <c r="L305" s="193"/>
      <c r="M305" s="194"/>
      <c r="N305" s="195"/>
      <c r="O305" s="195"/>
      <c r="P305" s="196">
        <f>SUM(P306:P309)</f>
        <v>0</v>
      </c>
      <c r="Q305" s="195"/>
      <c r="R305" s="196">
        <f>SUM(R306:R309)</f>
        <v>0.0033</v>
      </c>
      <c r="S305" s="195"/>
      <c r="T305" s="197">
        <f>SUM(T306:T309)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8" t="s">
        <v>141</v>
      </c>
      <c r="AT305" s="199" t="s">
        <v>70</v>
      </c>
      <c r="AU305" s="199" t="s">
        <v>79</v>
      </c>
      <c r="AY305" s="198" t="s">
        <v>132</v>
      </c>
      <c r="BK305" s="200">
        <f>SUM(BK306:BK309)</f>
        <v>0</v>
      </c>
    </row>
    <row r="306" s="2" customFormat="1" ht="16.5" customHeight="1">
      <c r="A306" s="41"/>
      <c r="B306" s="42"/>
      <c r="C306" s="203" t="s">
        <v>624</v>
      </c>
      <c r="D306" s="203" t="s">
        <v>135</v>
      </c>
      <c r="E306" s="204" t="s">
        <v>625</v>
      </c>
      <c r="F306" s="205" t="s">
        <v>626</v>
      </c>
      <c r="G306" s="206" t="s">
        <v>457</v>
      </c>
      <c r="H306" s="207">
        <v>1</v>
      </c>
      <c r="I306" s="208"/>
      <c r="J306" s="209">
        <f>ROUND(I306*H306,2)</f>
        <v>0</v>
      </c>
      <c r="K306" s="205" t="s">
        <v>139</v>
      </c>
      <c r="L306" s="47"/>
      <c r="M306" s="210" t="s">
        <v>19</v>
      </c>
      <c r="N306" s="211" t="s">
        <v>43</v>
      </c>
      <c r="O306" s="87"/>
      <c r="P306" s="212">
        <f>O306*H306</f>
        <v>0</v>
      </c>
      <c r="Q306" s="212">
        <v>0.0033</v>
      </c>
      <c r="R306" s="212">
        <f>Q306*H306</f>
        <v>0.0033</v>
      </c>
      <c r="S306" s="212">
        <v>0</v>
      </c>
      <c r="T306" s="213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4" t="s">
        <v>221</v>
      </c>
      <c r="AT306" s="214" t="s">
        <v>135</v>
      </c>
      <c r="AU306" s="214" t="s">
        <v>141</v>
      </c>
      <c r="AY306" s="20" t="s">
        <v>132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20" t="s">
        <v>141</v>
      </c>
      <c r="BK306" s="215">
        <f>ROUND(I306*H306,2)</f>
        <v>0</v>
      </c>
      <c r="BL306" s="20" t="s">
        <v>221</v>
      </c>
      <c r="BM306" s="214" t="s">
        <v>627</v>
      </c>
    </row>
    <row r="307" s="2" customFormat="1">
      <c r="A307" s="41"/>
      <c r="B307" s="42"/>
      <c r="C307" s="43"/>
      <c r="D307" s="216" t="s">
        <v>143</v>
      </c>
      <c r="E307" s="43"/>
      <c r="F307" s="217" t="s">
        <v>628</v>
      </c>
      <c r="G307" s="43"/>
      <c r="H307" s="43"/>
      <c r="I307" s="218"/>
      <c r="J307" s="43"/>
      <c r="K307" s="43"/>
      <c r="L307" s="47"/>
      <c r="M307" s="219"/>
      <c r="N307" s="220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143</v>
      </c>
      <c r="AU307" s="20" t="s">
        <v>141</v>
      </c>
    </row>
    <row r="308" s="2" customFormat="1" ht="24.15" customHeight="1">
      <c r="A308" s="41"/>
      <c r="B308" s="42"/>
      <c r="C308" s="203" t="s">
        <v>629</v>
      </c>
      <c r="D308" s="203" t="s">
        <v>135</v>
      </c>
      <c r="E308" s="204" t="s">
        <v>630</v>
      </c>
      <c r="F308" s="205" t="s">
        <v>631</v>
      </c>
      <c r="G308" s="206" t="s">
        <v>368</v>
      </c>
      <c r="H308" s="265"/>
      <c r="I308" s="208"/>
      <c r="J308" s="209">
        <f>ROUND(I308*H308,2)</f>
        <v>0</v>
      </c>
      <c r="K308" s="205" t="s">
        <v>139</v>
      </c>
      <c r="L308" s="47"/>
      <c r="M308" s="210" t="s">
        <v>19</v>
      </c>
      <c r="N308" s="211" t="s">
        <v>43</v>
      </c>
      <c r="O308" s="87"/>
      <c r="P308" s="212">
        <f>O308*H308</f>
        <v>0</v>
      </c>
      <c r="Q308" s="212">
        <v>0</v>
      </c>
      <c r="R308" s="212">
        <f>Q308*H308</f>
        <v>0</v>
      </c>
      <c r="S308" s="212">
        <v>0</v>
      </c>
      <c r="T308" s="213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4" t="s">
        <v>221</v>
      </c>
      <c r="AT308" s="214" t="s">
        <v>135</v>
      </c>
      <c r="AU308" s="214" t="s">
        <v>141</v>
      </c>
      <c r="AY308" s="20" t="s">
        <v>132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0" t="s">
        <v>141</v>
      </c>
      <c r="BK308" s="215">
        <f>ROUND(I308*H308,2)</f>
        <v>0</v>
      </c>
      <c r="BL308" s="20" t="s">
        <v>221</v>
      </c>
      <c r="BM308" s="214" t="s">
        <v>632</v>
      </c>
    </row>
    <row r="309" s="2" customFormat="1">
      <c r="A309" s="41"/>
      <c r="B309" s="42"/>
      <c r="C309" s="43"/>
      <c r="D309" s="216" t="s">
        <v>143</v>
      </c>
      <c r="E309" s="43"/>
      <c r="F309" s="217" t="s">
        <v>633</v>
      </c>
      <c r="G309" s="43"/>
      <c r="H309" s="43"/>
      <c r="I309" s="218"/>
      <c r="J309" s="43"/>
      <c r="K309" s="43"/>
      <c r="L309" s="47"/>
      <c r="M309" s="219"/>
      <c r="N309" s="220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143</v>
      </c>
      <c r="AU309" s="20" t="s">
        <v>141</v>
      </c>
    </row>
    <row r="310" s="12" customFormat="1" ht="22.8" customHeight="1">
      <c r="A310" s="12"/>
      <c r="B310" s="187"/>
      <c r="C310" s="188"/>
      <c r="D310" s="189" t="s">
        <v>70</v>
      </c>
      <c r="E310" s="201" t="s">
        <v>634</v>
      </c>
      <c r="F310" s="201" t="s">
        <v>635</v>
      </c>
      <c r="G310" s="188"/>
      <c r="H310" s="188"/>
      <c r="I310" s="191"/>
      <c r="J310" s="202">
        <f>BK310</f>
        <v>0</v>
      </c>
      <c r="K310" s="188"/>
      <c r="L310" s="193"/>
      <c r="M310" s="194"/>
      <c r="N310" s="195"/>
      <c r="O310" s="195"/>
      <c r="P310" s="196">
        <f>SUM(P311:P347)</f>
        <v>0</v>
      </c>
      <c r="Q310" s="195"/>
      <c r="R310" s="196">
        <f>SUM(R311:R347)</f>
        <v>0.12867000000000001</v>
      </c>
      <c r="S310" s="195"/>
      <c r="T310" s="197">
        <f>SUM(T311:T347)</f>
        <v>0.0022399999999999998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198" t="s">
        <v>141</v>
      </c>
      <c r="AT310" s="199" t="s">
        <v>70</v>
      </c>
      <c r="AU310" s="199" t="s">
        <v>79</v>
      </c>
      <c r="AY310" s="198" t="s">
        <v>132</v>
      </c>
      <c r="BK310" s="200">
        <f>SUM(BK311:BK347)</f>
        <v>0</v>
      </c>
    </row>
    <row r="311" s="2" customFormat="1" ht="16.5" customHeight="1">
      <c r="A311" s="41"/>
      <c r="B311" s="42"/>
      <c r="C311" s="203" t="s">
        <v>636</v>
      </c>
      <c r="D311" s="203" t="s">
        <v>135</v>
      </c>
      <c r="E311" s="204" t="s">
        <v>637</v>
      </c>
      <c r="F311" s="205" t="s">
        <v>638</v>
      </c>
      <c r="G311" s="206" t="s">
        <v>386</v>
      </c>
      <c r="H311" s="207">
        <v>1</v>
      </c>
      <c r="I311" s="208"/>
      <c r="J311" s="209">
        <f>ROUND(I311*H311,2)</f>
        <v>0</v>
      </c>
      <c r="K311" s="205" t="s">
        <v>19</v>
      </c>
      <c r="L311" s="47"/>
      <c r="M311" s="210" t="s">
        <v>19</v>
      </c>
      <c r="N311" s="211" t="s">
        <v>43</v>
      </c>
      <c r="O311" s="87"/>
      <c r="P311" s="212">
        <f>O311*H311</f>
        <v>0</v>
      </c>
      <c r="Q311" s="212">
        <v>0</v>
      </c>
      <c r="R311" s="212">
        <f>Q311*H311</f>
        <v>0</v>
      </c>
      <c r="S311" s="212">
        <v>0</v>
      </c>
      <c r="T311" s="213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4" t="s">
        <v>221</v>
      </c>
      <c r="AT311" s="214" t="s">
        <v>135</v>
      </c>
      <c r="AU311" s="214" t="s">
        <v>141</v>
      </c>
      <c r="AY311" s="20" t="s">
        <v>132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20" t="s">
        <v>141</v>
      </c>
      <c r="BK311" s="215">
        <f>ROUND(I311*H311,2)</f>
        <v>0</v>
      </c>
      <c r="BL311" s="20" t="s">
        <v>221</v>
      </c>
      <c r="BM311" s="214" t="s">
        <v>639</v>
      </c>
    </row>
    <row r="312" s="2" customFormat="1" ht="16.5" customHeight="1">
      <c r="A312" s="41"/>
      <c r="B312" s="42"/>
      <c r="C312" s="203" t="s">
        <v>640</v>
      </c>
      <c r="D312" s="203" t="s">
        <v>135</v>
      </c>
      <c r="E312" s="204" t="s">
        <v>641</v>
      </c>
      <c r="F312" s="205" t="s">
        <v>642</v>
      </c>
      <c r="G312" s="206" t="s">
        <v>386</v>
      </c>
      <c r="H312" s="207">
        <v>1</v>
      </c>
      <c r="I312" s="208"/>
      <c r="J312" s="209">
        <f>ROUND(I312*H312,2)</f>
        <v>0</v>
      </c>
      <c r="K312" s="205" t="s">
        <v>19</v>
      </c>
      <c r="L312" s="47"/>
      <c r="M312" s="210" t="s">
        <v>19</v>
      </c>
      <c r="N312" s="211" t="s">
        <v>43</v>
      </c>
      <c r="O312" s="87"/>
      <c r="P312" s="212">
        <f>O312*H312</f>
        <v>0</v>
      </c>
      <c r="Q312" s="212">
        <v>0</v>
      </c>
      <c r="R312" s="212">
        <f>Q312*H312</f>
        <v>0</v>
      </c>
      <c r="S312" s="212">
        <v>0</v>
      </c>
      <c r="T312" s="213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4" t="s">
        <v>221</v>
      </c>
      <c r="AT312" s="214" t="s">
        <v>135</v>
      </c>
      <c r="AU312" s="214" t="s">
        <v>141</v>
      </c>
      <c r="AY312" s="20" t="s">
        <v>132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20" t="s">
        <v>141</v>
      </c>
      <c r="BK312" s="215">
        <f>ROUND(I312*H312,2)</f>
        <v>0</v>
      </c>
      <c r="BL312" s="20" t="s">
        <v>221</v>
      </c>
      <c r="BM312" s="214" t="s">
        <v>643</v>
      </c>
    </row>
    <row r="313" s="2" customFormat="1" ht="24.15" customHeight="1">
      <c r="A313" s="41"/>
      <c r="B313" s="42"/>
      <c r="C313" s="203" t="s">
        <v>644</v>
      </c>
      <c r="D313" s="203" t="s">
        <v>135</v>
      </c>
      <c r="E313" s="204" t="s">
        <v>645</v>
      </c>
      <c r="F313" s="205" t="s">
        <v>646</v>
      </c>
      <c r="G313" s="206" t="s">
        <v>386</v>
      </c>
      <c r="H313" s="207">
        <v>23</v>
      </c>
      <c r="I313" s="208"/>
      <c r="J313" s="209">
        <f>ROUND(I313*H313,2)</f>
        <v>0</v>
      </c>
      <c r="K313" s="205" t="s">
        <v>19</v>
      </c>
      <c r="L313" s="47"/>
      <c r="M313" s="210" t="s">
        <v>19</v>
      </c>
      <c r="N313" s="211" t="s">
        <v>43</v>
      </c>
      <c r="O313" s="87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4" t="s">
        <v>221</v>
      </c>
      <c r="AT313" s="214" t="s">
        <v>135</v>
      </c>
      <c r="AU313" s="214" t="s">
        <v>141</v>
      </c>
      <c r="AY313" s="20" t="s">
        <v>132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20" t="s">
        <v>141</v>
      </c>
      <c r="BK313" s="215">
        <f>ROUND(I313*H313,2)</f>
        <v>0</v>
      </c>
      <c r="BL313" s="20" t="s">
        <v>221</v>
      </c>
      <c r="BM313" s="214" t="s">
        <v>647</v>
      </c>
    </row>
    <row r="314" s="2" customFormat="1" ht="16.5" customHeight="1">
      <c r="A314" s="41"/>
      <c r="B314" s="42"/>
      <c r="C314" s="255" t="s">
        <v>648</v>
      </c>
      <c r="D314" s="255" t="s">
        <v>360</v>
      </c>
      <c r="E314" s="256" t="s">
        <v>649</v>
      </c>
      <c r="F314" s="257" t="s">
        <v>650</v>
      </c>
      <c r="G314" s="258" t="s">
        <v>386</v>
      </c>
      <c r="H314" s="259">
        <v>23</v>
      </c>
      <c r="I314" s="260"/>
      <c r="J314" s="261">
        <f>ROUND(I314*H314,2)</f>
        <v>0</v>
      </c>
      <c r="K314" s="257" t="s">
        <v>19</v>
      </c>
      <c r="L314" s="262"/>
      <c r="M314" s="263" t="s">
        <v>19</v>
      </c>
      <c r="N314" s="264" t="s">
        <v>43</v>
      </c>
      <c r="O314" s="87"/>
      <c r="P314" s="212">
        <f>O314*H314</f>
        <v>0</v>
      </c>
      <c r="Q314" s="212">
        <v>5.0000000000000002E-05</v>
      </c>
      <c r="R314" s="212">
        <f>Q314*H314</f>
        <v>0.00115</v>
      </c>
      <c r="S314" s="212">
        <v>0</v>
      </c>
      <c r="T314" s="213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4" t="s">
        <v>307</v>
      </c>
      <c r="AT314" s="214" t="s">
        <v>360</v>
      </c>
      <c r="AU314" s="214" t="s">
        <v>141</v>
      </c>
      <c r="AY314" s="20" t="s">
        <v>132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20" t="s">
        <v>141</v>
      </c>
      <c r="BK314" s="215">
        <f>ROUND(I314*H314,2)</f>
        <v>0</v>
      </c>
      <c r="BL314" s="20" t="s">
        <v>221</v>
      </c>
      <c r="BM314" s="214" t="s">
        <v>651</v>
      </c>
    </row>
    <row r="315" s="2" customFormat="1" ht="24.15" customHeight="1">
      <c r="A315" s="41"/>
      <c r="B315" s="42"/>
      <c r="C315" s="203" t="s">
        <v>652</v>
      </c>
      <c r="D315" s="203" t="s">
        <v>135</v>
      </c>
      <c r="E315" s="204" t="s">
        <v>653</v>
      </c>
      <c r="F315" s="205" t="s">
        <v>654</v>
      </c>
      <c r="G315" s="206" t="s">
        <v>147</v>
      </c>
      <c r="H315" s="207">
        <v>60</v>
      </c>
      <c r="I315" s="208"/>
      <c r="J315" s="209">
        <f>ROUND(I315*H315,2)</f>
        <v>0</v>
      </c>
      <c r="K315" s="205" t="s">
        <v>19</v>
      </c>
      <c r="L315" s="47"/>
      <c r="M315" s="210" t="s">
        <v>19</v>
      </c>
      <c r="N315" s="211" t="s">
        <v>43</v>
      </c>
      <c r="O315" s="87"/>
      <c r="P315" s="212">
        <f>O315*H315</f>
        <v>0</v>
      </c>
      <c r="Q315" s="212">
        <v>0</v>
      </c>
      <c r="R315" s="212">
        <f>Q315*H315</f>
        <v>0</v>
      </c>
      <c r="S315" s="212">
        <v>0</v>
      </c>
      <c r="T315" s="213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4" t="s">
        <v>221</v>
      </c>
      <c r="AT315" s="214" t="s">
        <v>135</v>
      </c>
      <c r="AU315" s="214" t="s">
        <v>141</v>
      </c>
      <c r="AY315" s="20" t="s">
        <v>132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20" t="s">
        <v>141</v>
      </c>
      <c r="BK315" s="215">
        <f>ROUND(I315*H315,2)</f>
        <v>0</v>
      </c>
      <c r="BL315" s="20" t="s">
        <v>221</v>
      </c>
      <c r="BM315" s="214" t="s">
        <v>655</v>
      </c>
    </row>
    <row r="316" s="16" customFormat="1">
      <c r="A316" s="16"/>
      <c r="B316" s="266"/>
      <c r="C316" s="267"/>
      <c r="D316" s="223" t="s">
        <v>158</v>
      </c>
      <c r="E316" s="268" t="s">
        <v>19</v>
      </c>
      <c r="F316" s="269" t="s">
        <v>656</v>
      </c>
      <c r="G316" s="267"/>
      <c r="H316" s="268" t="s">
        <v>19</v>
      </c>
      <c r="I316" s="270"/>
      <c r="J316" s="267"/>
      <c r="K316" s="267"/>
      <c r="L316" s="271"/>
      <c r="M316" s="272"/>
      <c r="N316" s="273"/>
      <c r="O316" s="273"/>
      <c r="P316" s="273"/>
      <c r="Q316" s="273"/>
      <c r="R316" s="273"/>
      <c r="S316" s="273"/>
      <c r="T316" s="274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75" t="s">
        <v>158</v>
      </c>
      <c r="AU316" s="275" t="s">
        <v>141</v>
      </c>
      <c r="AV316" s="16" t="s">
        <v>79</v>
      </c>
      <c r="AW316" s="16" t="s">
        <v>32</v>
      </c>
      <c r="AX316" s="16" t="s">
        <v>71</v>
      </c>
      <c r="AY316" s="275" t="s">
        <v>132</v>
      </c>
    </row>
    <row r="317" s="13" customFormat="1">
      <c r="A317" s="13"/>
      <c r="B317" s="221"/>
      <c r="C317" s="222"/>
      <c r="D317" s="223" t="s">
        <v>158</v>
      </c>
      <c r="E317" s="224" t="s">
        <v>19</v>
      </c>
      <c r="F317" s="225" t="s">
        <v>460</v>
      </c>
      <c r="G317" s="222"/>
      <c r="H317" s="226">
        <v>60</v>
      </c>
      <c r="I317" s="227"/>
      <c r="J317" s="222"/>
      <c r="K317" s="222"/>
      <c r="L317" s="228"/>
      <c r="M317" s="229"/>
      <c r="N317" s="230"/>
      <c r="O317" s="230"/>
      <c r="P317" s="230"/>
      <c r="Q317" s="230"/>
      <c r="R317" s="230"/>
      <c r="S317" s="230"/>
      <c r="T317" s="23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2" t="s">
        <v>158</v>
      </c>
      <c r="AU317" s="232" t="s">
        <v>141</v>
      </c>
      <c r="AV317" s="13" t="s">
        <v>141</v>
      </c>
      <c r="AW317" s="13" t="s">
        <v>32</v>
      </c>
      <c r="AX317" s="13" t="s">
        <v>71</v>
      </c>
      <c r="AY317" s="232" t="s">
        <v>132</v>
      </c>
    </row>
    <row r="318" s="15" customFormat="1">
      <c r="A318" s="15"/>
      <c r="B318" s="244"/>
      <c r="C318" s="245"/>
      <c r="D318" s="223" t="s">
        <v>158</v>
      </c>
      <c r="E318" s="246" t="s">
        <v>19</v>
      </c>
      <c r="F318" s="247" t="s">
        <v>205</v>
      </c>
      <c r="G318" s="245"/>
      <c r="H318" s="248">
        <v>60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4" t="s">
        <v>158</v>
      </c>
      <c r="AU318" s="254" t="s">
        <v>141</v>
      </c>
      <c r="AV318" s="15" t="s">
        <v>140</v>
      </c>
      <c r="AW318" s="15" t="s">
        <v>32</v>
      </c>
      <c r="AX318" s="15" t="s">
        <v>79</v>
      </c>
      <c r="AY318" s="254" t="s">
        <v>132</v>
      </c>
    </row>
    <row r="319" s="2" customFormat="1" ht="16.5" customHeight="1">
      <c r="A319" s="41"/>
      <c r="B319" s="42"/>
      <c r="C319" s="255" t="s">
        <v>657</v>
      </c>
      <c r="D319" s="255" t="s">
        <v>360</v>
      </c>
      <c r="E319" s="256" t="s">
        <v>658</v>
      </c>
      <c r="F319" s="257" t="s">
        <v>659</v>
      </c>
      <c r="G319" s="258" t="s">
        <v>147</v>
      </c>
      <c r="H319" s="259">
        <v>72</v>
      </c>
      <c r="I319" s="260"/>
      <c r="J319" s="261">
        <f>ROUND(I319*H319,2)</f>
        <v>0</v>
      </c>
      <c r="K319" s="257" t="s">
        <v>19</v>
      </c>
      <c r="L319" s="262"/>
      <c r="M319" s="263" t="s">
        <v>19</v>
      </c>
      <c r="N319" s="264" t="s">
        <v>43</v>
      </c>
      <c r="O319" s="87"/>
      <c r="P319" s="212">
        <f>O319*H319</f>
        <v>0</v>
      </c>
      <c r="Q319" s="212">
        <v>0.00012</v>
      </c>
      <c r="R319" s="212">
        <f>Q319*H319</f>
        <v>0.0086400000000000001</v>
      </c>
      <c r="S319" s="212">
        <v>0</v>
      </c>
      <c r="T319" s="213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4" t="s">
        <v>307</v>
      </c>
      <c r="AT319" s="214" t="s">
        <v>360</v>
      </c>
      <c r="AU319" s="214" t="s">
        <v>141</v>
      </c>
      <c r="AY319" s="20" t="s">
        <v>132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0" t="s">
        <v>141</v>
      </c>
      <c r="BK319" s="215">
        <f>ROUND(I319*H319,2)</f>
        <v>0</v>
      </c>
      <c r="BL319" s="20" t="s">
        <v>221</v>
      </c>
      <c r="BM319" s="214" t="s">
        <v>660</v>
      </c>
    </row>
    <row r="320" s="16" customFormat="1">
      <c r="A320" s="16"/>
      <c r="B320" s="266"/>
      <c r="C320" s="267"/>
      <c r="D320" s="223" t="s">
        <v>158</v>
      </c>
      <c r="E320" s="268" t="s">
        <v>19</v>
      </c>
      <c r="F320" s="269" t="s">
        <v>661</v>
      </c>
      <c r="G320" s="267"/>
      <c r="H320" s="268" t="s">
        <v>19</v>
      </c>
      <c r="I320" s="270"/>
      <c r="J320" s="267"/>
      <c r="K320" s="267"/>
      <c r="L320" s="271"/>
      <c r="M320" s="272"/>
      <c r="N320" s="273"/>
      <c r="O320" s="273"/>
      <c r="P320" s="273"/>
      <c r="Q320" s="273"/>
      <c r="R320" s="273"/>
      <c r="S320" s="273"/>
      <c r="T320" s="274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75" t="s">
        <v>158</v>
      </c>
      <c r="AU320" s="275" t="s">
        <v>141</v>
      </c>
      <c r="AV320" s="16" t="s">
        <v>79</v>
      </c>
      <c r="AW320" s="16" t="s">
        <v>32</v>
      </c>
      <c r="AX320" s="16" t="s">
        <v>71</v>
      </c>
      <c r="AY320" s="275" t="s">
        <v>132</v>
      </c>
    </row>
    <row r="321" s="13" customFormat="1">
      <c r="A321" s="13"/>
      <c r="B321" s="221"/>
      <c r="C321" s="222"/>
      <c r="D321" s="223" t="s">
        <v>158</v>
      </c>
      <c r="E321" s="224" t="s">
        <v>19</v>
      </c>
      <c r="F321" s="225" t="s">
        <v>662</v>
      </c>
      <c r="G321" s="222"/>
      <c r="H321" s="226">
        <v>72</v>
      </c>
      <c r="I321" s="227"/>
      <c r="J321" s="222"/>
      <c r="K321" s="222"/>
      <c r="L321" s="228"/>
      <c r="M321" s="229"/>
      <c r="N321" s="230"/>
      <c r="O321" s="230"/>
      <c r="P321" s="230"/>
      <c r="Q321" s="230"/>
      <c r="R321" s="230"/>
      <c r="S321" s="230"/>
      <c r="T321" s="23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2" t="s">
        <v>158</v>
      </c>
      <c r="AU321" s="232" t="s">
        <v>141</v>
      </c>
      <c r="AV321" s="13" t="s">
        <v>141</v>
      </c>
      <c r="AW321" s="13" t="s">
        <v>32</v>
      </c>
      <c r="AX321" s="13" t="s">
        <v>71</v>
      </c>
      <c r="AY321" s="232" t="s">
        <v>132</v>
      </c>
    </row>
    <row r="322" s="15" customFormat="1">
      <c r="A322" s="15"/>
      <c r="B322" s="244"/>
      <c r="C322" s="245"/>
      <c r="D322" s="223" t="s">
        <v>158</v>
      </c>
      <c r="E322" s="246" t="s">
        <v>19</v>
      </c>
      <c r="F322" s="247" t="s">
        <v>205</v>
      </c>
      <c r="G322" s="245"/>
      <c r="H322" s="248">
        <v>72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4" t="s">
        <v>158</v>
      </c>
      <c r="AU322" s="254" t="s">
        <v>141</v>
      </c>
      <c r="AV322" s="15" t="s">
        <v>140</v>
      </c>
      <c r="AW322" s="15" t="s">
        <v>32</v>
      </c>
      <c r="AX322" s="15" t="s">
        <v>79</v>
      </c>
      <c r="AY322" s="254" t="s">
        <v>132</v>
      </c>
    </row>
    <row r="323" s="2" customFormat="1" ht="24.15" customHeight="1">
      <c r="A323" s="41"/>
      <c r="B323" s="42"/>
      <c r="C323" s="203" t="s">
        <v>663</v>
      </c>
      <c r="D323" s="203" t="s">
        <v>135</v>
      </c>
      <c r="E323" s="204" t="s">
        <v>664</v>
      </c>
      <c r="F323" s="205" t="s">
        <v>665</v>
      </c>
      <c r="G323" s="206" t="s">
        <v>147</v>
      </c>
      <c r="H323" s="207">
        <v>70</v>
      </c>
      <c r="I323" s="208"/>
      <c r="J323" s="209">
        <f>ROUND(I323*H323,2)</f>
        <v>0</v>
      </c>
      <c r="K323" s="205" t="s">
        <v>19</v>
      </c>
      <c r="L323" s="47"/>
      <c r="M323" s="210" t="s">
        <v>19</v>
      </c>
      <c r="N323" s="211" t="s">
        <v>43</v>
      </c>
      <c r="O323" s="87"/>
      <c r="P323" s="212">
        <f>O323*H323</f>
        <v>0</v>
      </c>
      <c r="Q323" s="212">
        <v>0</v>
      </c>
      <c r="R323" s="212">
        <f>Q323*H323</f>
        <v>0</v>
      </c>
      <c r="S323" s="212">
        <v>0</v>
      </c>
      <c r="T323" s="213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4" t="s">
        <v>221</v>
      </c>
      <c r="AT323" s="214" t="s">
        <v>135</v>
      </c>
      <c r="AU323" s="214" t="s">
        <v>141</v>
      </c>
      <c r="AY323" s="20" t="s">
        <v>132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0" t="s">
        <v>141</v>
      </c>
      <c r="BK323" s="215">
        <f>ROUND(I323*H323,2)</f>
        <v>0</v>
      </c>
      <c r="BL323" s="20" t="s">
        <v>221</v>
      </c>
      <c r="BM323" s="214" t="s">
        <v>666</v>
      </c>
    </row>
    <row r="324" s="16" customFormat="1">
      <c r="A324" s="16"/>
      <c r="B324" s="266"/>
      <c r="C324" s="267"/>
      <c r="D324" s="223" t="s">
        <v>158</v>
      </c>
      <c r="E324" s="268" t="s">
        <v>19</v>
      </c>
      <c r="F324" s="269" t="s">
        <v>667</v>
      </c>
      <c r="G324" s="267"/>
      <c r="H324" s="268" t="s">
        <v>19</v>
      </c>
      <c r="I324" s="270"/>
      <c r="J324" s="267"/>
      <c r="K324" s="267"/>
      <c r="L324" s="271"/>
      <c r="M324" s="272"/>
      <c r="N324" s="273"/>
      <c r="O324" s="273"/>
      <c r="P324" s="273"/>
      <c r="Q324" s="273"/>
      <c r="R324" s="273"/>
      <c r="S324" s="273"/>
      <c r="T324" s="274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75" t="s">
        <v>158</v>
      </c>
      <c r="AU324" s="275" t="s">
        <v>141</v>
      </c>
      <c r="AV324" s="16" t="s">
        <v>79</v>
      </c>
      <c r="AW324" s="16" t="s">
        <v>32</v>
      </c>
      <c r="AX324" s="16" t="s">
        <v>71</v>
      </c>
      <c r="AY324" s="275" t="s">
        <v>132</v>
      </c>
    </row>
    <row r="325" s="13" customFormat="1">
      <c r="A325" s="13"/>
      <c r="B325" s="221"/>
      <c r="C325" s="222"/>
      <c r="D325" s="223" t="s">
        <v>158</v>
      </c>
      <c r="E325" s="224" t="s">
        <v>19</v>
      </c>
      <c r="F325" s="225" t="s">
        <v>507</v>
      </c>
      <c r="G325" s="222"/>
      <c r="H325" s="226">
        <v>70</v>
      </c>
      <c r="I325" s="227"/>
      <c r="J325" s="222"/>
      <c r="K325" s="222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158</v>
      </c>
      <c r="AU325" s="232" t="s">
        <v>141</v>
      </c>
      <c r="AV325" s="13" t="s">
        <v>141</v>
      </c>
      <c r="AW325" s="13" t="s">
        <v>32</v>
      </c>
      <c r="AX325" s="13" t="s">
        <v>71</v>
      </c>
      <c r="AY325" s="232" t="s">
        <v>132</v>
      </c>
    </row>
    <row r="326" s="15" customFormat="1">
      <c r="A326" s="15"/>
      <c r="B326" s="244"/>
      <c r="C326" s="245"/>
      <c r="D326" s="223" t="s">
        <v>158</v>
      </c>
      <c r="E326" s="246" t="s">
        <v>19</v>
      </c>
      <c r="F326" s="247" t="s">
        <v>205</v>
      </c>
      <c r="G326" s="245"/>
      <c r="H326" s="248">
        <v>70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4" t="s">
        <v>158</v>
      </c>
      <c r="AU326" s="254" t="s">
        <v>141</v>
      </c>
      <c r="AV326" s="15" t="s">
        <v>140</v>
      </c>
      <c r="AW326" s="15" t="s">
        <v>32</v>
      </c>
      <c r="AX326" s="15" t="s">
        <v>79</v>
      </c>
      <c r="AY326" s="254" t="s">
        <v>132</v>
      </c>
    </row>
    <row r="327" s="2" customFormat="1" ht="16.5" customHeight="1">
      <c r="A327" s="41"/>
      <c r="B327" s="42"/>
      <c r="C327" s="255" t="s">
        <v>668</v>
      </c>
      <c r="D327" s="255" t="s">
        <v>360</v>
      </c>
      <c r="E327" s="256" t="s">
        <v>669</v>
      </c>
      <c r="F327" s="257" t="s">
        <v>670</v>
      </c>
      <c r="G327" s="258" t="s">
        <v>147</v>
      </c>
      <c r="H327" s="259">
        <v>84</v>
      </c>
      <c r="I327" s="260"/>
      <c r="J327" s="261">
        <f>ROUND(I327*H327,2)</f>
        <v>0</v>
      </c>
      <c r="K327" s="257" t="s">
        <v>19</v>
      </c>
      <c r="L327" s="262"/>
      <c r="M327" s="263" t="s">
        <v>19</v>
      </c>
      <c r="N327" s="264" t="s">
        <v>43</v>
      </c>
      <c r="O327" s="87"/>
      <c r="P327" s="212">
        <f>O327*H327</f>
        <v>0</v>
      </c>
      <c r="Q327" s="212">
        <v>0.00017000000000000001</v>
      </c>
      <c r="R327" s="212">
        <f>Q327*H327</f>
        <v>0.014280000000000001</v>
      </c>
      <c r="S327" s="212">
        <v>0</v>
      </c>
      <c r="T327" s="213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4" t="s">
        <v>307</v>
      </c>
      <c r="AT327" s="214" t="s">
        <v>360</v>
      </c>
      <c r="AU327" s="214" t="s">
        <v>141</v>
      </c>
      <c r="AY327" s="20" t="s">
        <v>132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20" t="s">
        <v>141</v>
      </c>
      <c r="BK327" s="215">
        <f>ROUND(I327*H327,2)</f>
        <v>0</v>
      </c>
      <c r="BL327" s="20" t="s">
        <v>221</v>
      </c>
      <c r="BM327" s="214" t="s">
        <v>671</v>
      </c>
    </row>
    <row r="328" s="16" customFormat="1">
      <c r="A328" s="16"/>
      <c r="B328" s="266"/>
      <c r="C328" s="267"/>
      <c r="D328" s="223" t="s">
        <v>158</v>
      </c>
      <c r="E328" s="268" t="s">
        <v>19</v>
      </c>
      <c r="F328" s="269" t="s">
        <v>672</v>
      </c>
      <c r="G328" s="267"/>
      <c r="H328" s="268" t="s">
        <v>19</v>
      </c>
      <c r="I328" s="270"/>
      <c r="J328" s="267"/>
      <c r="K328" s="267"/>
      <c r="L328" s="271"/>
      <c r="M328" s="272"/>
      <c r="N328" s="273"/>
      <c r="O328" s="273"/>
      <c r="P328" s="273"/>
      <c r="Q328" s="273"/>
      <c r="R328" s="273"/>
      <c r="S328" s="273"/>
      <c r="T328" s="274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5" t="s">
        <v>158</v>
      </c>
      <c r="AU328" s="275" t="s">
        <v>141</v>
      </c>
      <c r="AV328" s="16" t="s">
        <v>79</v>
      </c>
      <c r="AW328" s="16" t="s">
        <v>32</v>
      </c>
      <c r="AX328" s="16" t="s">
        <v>71</v>
      </c>
      <c r="AY328" s="275" t="s">
        <v>132</v>
      </c>
    </row>
    <row r="329" s="13" customFormat="1">
      <c r="A329" s="13"/>
      <c r="B329" s="221"/>
      <c r="C329" s="222"/>
      <c r="D329" s="223" t="s">
        <v>158</v>
      </c>
      <c r="E329" s="224" t="s">
        <v>19</v>
      </c>
      <c r="F329" s="225" t="s">
        <v>673</v>
      </c>
      <c r="G329" s="222"/>
      <c r="H329" s="226">
        <v>84</v>
      </c>
      <c r="I329" s="227"/>
      <c r="J329" s="222"/>
      <c r="K329" s="222"/>
      <c r="L329" s="228"/>
      <c r="M329" s="229"/>
      <c r="N329" s="230"/>
      <c r="O329" s="230"/>
      <c r="P329" s="230"/>
      <c r="Q329" s="230"/>
      <c r="R329" s="230"/>
      <c r="S329" s="230"/>
      <c r="T329" s="23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2" t="s">
        <v>158</v>
      </c>
      <c r="AU329" s="232" t="s">
        <v>141</v>
      </c>
      <c r="AV329" s="13" t="s">
        <v>141</v>
      </c>
      <c r="AW329" s="13" t="s">
        <v>32</v>
      </c>
      <c r="AX329" s="13" t="s">
        <v>71</v>
      </c>
      <c r="AY329" s="232" t="s">
        <v>132</v>
      </c>
    </row>
    <row r="330" s="15" customFormat="1">
      <c r="A330" s="15"/>
      <c r="B330" s="244"/>
      <c r="C330" s="245"/>
      <c r="D330" s="223" t="s">
        <v>158</v>
      </c>
      <c r="E330" s="246" t="s">
        <v>19</v>
      </c>
      <c r="F330" s="247" t="s">
        <v>205</v>
      </c>
      <c r="G330" s="245"/>
      <c r="H330" s="248">
        <v>84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4" t="s">
        <v>158</v>
      </c>
      <c r="AU330" s="254" t="s">
        <v>141</v>
      </c>
      <c r="AV330" s="15" t="s">
        <v>140</v>
      </c>
      <c r="AW330" s="15" t="s">
        <v>32</v>
      </c>
      <c r="AX330" s="15" t="s">
        <v>79</v>
      </c>
      <c r="AY330" s="254" t="s">
        <v>132</v>
      </c>
    </row>
    <row r="331" s="2" customFormat="1" ht="24.15" customHeight="1">
      <c r="A331" s="41"/>
      <c r="B331" s="42"/>
      <c r="C331" s="203" t="s">
        <v>674</v>
      </c>
      <c r="D331" s="203" t="s">
        <v>135</v>
      </c>
      <c r="E331" s="204" t="s">
        <v>675</v>
      </c>
      <c r="F331" s="205" t="s">
        <v>676</v>
      </c>
      <c r="G331" s="206" t="s">
        <v>147</v>
      </c>
      <c r="H331" s="207">
        <v>14</v>
      </c>
      <c r="I331" s="208"/>
      <c r="J331" s="209">
        <f>ROUND(I331*H331,2)</f>
        <v>0</v>
      </c>
      <c r="K331" s="205" t="s">
        <v>19</v>
      </c>
      <c r="L331" s="47"/>
      <c r="M331" s="210" t="s">
        <v>19</v>
      </c>
      <c r="N331" s="211" t="s">
        <v>43</v>
      </c>
      <c r="O331" s="87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4" t="s">
        <v>221</v>
      </c>
      <c r="AT331" s="214" t="s">
        <v>135</v>
      </c>
      <c r="AU331" s="214" t="s">
        <v>141</v>
      </c>
      <c r="AY331" s="20" t="s">
        <v>132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20" t="s">
        <v>141</v>
      </c>
      <c r="BK331" s="215">
        <f>ROUND(I331*H331,2)</f>
        <v>0</v>
      </c>
      <c r="BL331" s="20" t="s">
        <v>221</v>
      </c>
      <c r="BM331" s="214" t="s">
        <v>677</v>
      </c>
    </row>
    <row r="332" s="2" customFormat="1" ht="16.5" customHeight="1">
      <c r="A332" s="41"/>
      <c r="B332" s="42"/>
      <c r="C332" s="255" t="s">
        <v>678</v>
      </c>
      <c r="D332" s="255" t="s">
        <v>360</v>
      </c>
      <c r="E332" s="256" t="s">
        <v>679</v>
      </c>
      <c r="F332" s="257" t="s">
        <v>680</v>
      </c>
      <c r="G332" s="258" t="s">
        <v>147</v>
      </c>
      <c r="H332" s="259">
        <v>16.800000000000001</v>
      </c>
      <c r="I332" s="260"/>
      <c r="J332" s="261">
        <f>ROUND(I332*H332,2)</f>
        <v>0</v>
      </c>
      <c r="K332" s="257" t="s">
        <v>19</v>
      </c>
      <c r="L332" s="262"/>
      <c r="M332" s="263" t="s">
        <v>19</v>
      </c>
      <c r="N332" s="264" t="s">
        <v>43</v>
      </c>
      <c r="O332" s="87"/>
      <c r="P332" s="212">
        <f>O332*H332</f>
        <v>0</v>
      </c>
      <c r="Q332" s="212">
        <v>0.00025000000000000001</v>
      </c>
      <c r="R332" s="212">
        <f>Q332*H332</f>
        <v>0.0042000000000000006</v>
      </c>
      <c r="S332" s="212">
        <v>0</v>
      </c>
      <c r="T332" s="213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4" t="s">
        <v>307</v>
      </c>
      <c r="AT332" s="214" t="s">
        <v>360</v>
      </c>
      <c r="AU332" s="214" t="s">
        <v>141</v>
      </c>
      <c r="AY332" s="20" t="s">
        <v>132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20" t="s">
        <v>141</v>
      </c>
      <c r="BK332" s="215">
        <f>ROUND(I332*H332,2)</f>
        <v>0</v>
      </c>
      <c r="BL332" s="20" t="s">
        <v>221</v>
      </c>
      <c r="BM332" s="214" t="s">
        <v>681</v>
      </c>
    </row>
    <row r="333" s="13" customFormat="1">
      <c r="A333" s="13"/>
      <c r="B333" s="221"/>
      <c r="C333" s="222"/>
      <c r="D333" s="223" t="s">
        <v>158</v>
      </c>
      <c r="E333" s="224" t="s">
        <v>19</v>
      </c>
      <c r="F333" s="225" t="s">
        <v>682</v>
      </c>
      <c r="G333" s="222"/>
      <c r="H333" s="226">
        <v>16.800000000000001</v>
      </c>
      <c r="I333" s="227"/>
      <c r="J333" s="222"/>
      <c r="K333" s="222"/>
      <c r="L333" s="228"/>
      <c r="M333" s="229"/>
      <c r="N333" s="230"/>
      <c r="O333" s="230"/>
      <c r="P333" s="230"/>
      <c r="Q333" s="230"/>
      <c r="R333" s="230"/>
      <c r="S333" s="230"/>
      <c r="T333" s="23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2" t="s">
        <v>158</v>
      </c>
      <c r="AU333" s="232" t="s">
        <v>141</v>
      </c>
      <c r="AV333" s="13" t="s">
        <v>141</v>
      </c>
      <c r="AW333" s="13" t="s">
        <v>32</v>
      </c>
      <c r="AX333" s="13" t="s">
        <v>71</v>
      </c>
      <c r="AY333" s="232" t="s">
        <v>132</v>
      </c>
    </row>
    <row r="334" s="15" customFormat="1">
      <c r="A334" s="15"/>
      <c r="B334" s="244"/>
      <c r="C334" s="245"/>
      <c r="D334" s="223" t="s">
        <v>158</v>
      </c>
      <c r="E334" s="246" t="s">
        <v>19</v>
      </c>
      <c r="F334" s="247" t="s">
        <v>205</v>
      </c>
      <c r="G334" s="245"/>
      <c r="H334" s="248">
        <v>16.800000000000001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4" t="s">
        <v>158</v>
      </c>
      <c r="AU334" s="254" t="s">
        <v>141</v>
      </c>
      <c r="AV334" s="15" t="s">
        <v>140</v>
      </c>
      <c r="AW334" s="15" t="s">
        <v>32</v>
      </c>
      <c r="AX334" s="15" t="s">
        <v>79</v>
      </c>
      <c r="AY334" s="254" t="s">
        <v>132</v>
      </c>
    </row>
    <row r="335" s="2" customFormat="1" ht="16.5" customHeight="1">
      <c r="A335" s="41"/>
      <c r="B335" s="42"/>
      <c r="C335" s="203" t="s">
        <v>683</v>
      </c>
      <c r="D335" s="203" t="s">
        <v>135</v>
      </c>
      <c r="E335" s="204" t="s">
        <v>684</v>
      </c>
      <c r="F335" s="205" t="s">
        <v>685</v>
      </c>
      <c r="G335" s="206" t="s">
        <v>452</v>
      </c>
      <c r="H335" s="207">
        <v>1</v>
      </c>
      <c r="I335" s="208"/>
      <c r="J335" s="209">
        <f>ROUND(I335*H335,2)</f>
        <v>0</v>
      </c>
      <c r="K335" s="205" t="s">
        <v>139</v>
      </c>
      <c r="L335" s="47"/>
      <c r="M335" s="210" t="s">
        <v>19</v>
      </c>
      <c r="N335" s="211" t="s">
        <v>43</v>
      </c>
      <c r="O335" s="87"/>
      <c r="P335" s="212">
        <f>O335*H335</f>
        <v>0</v>
      </c>
      <c r="Q335" s="212">
        <v>0</v>
      </c>
      <c r="R335" s="212">
        <f>Q335*H335</f>
        <v>0</v>
      </c>
      <c r="S335" s="212">
        <v>0.0022399999999999998</v>
      </c>
      <c r="T335" s="213">
        <f>S335*H335</f>
        <v>0.0022399999999999998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4" t="s">
        <v>221</v>
      </c>
      <c r="AT335" s="214" t="s">
        <v>135</v>
      </c>
      <c r="AU335" s="214" t="s">
        <v>141</v>
      </c>
      <c r="AY335" s="20" t="s">
        <v>132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20" t="s">
        <v>141</v>
      </c>
      <c r="BK335" s="215">
        <f>ROUND(I335*H335,2)</f>
        <v>0</v>
      </c>
      <c r="BL335" s="20" t="s">
        <v>221</v>
      </c>
      <c r="BM335" s="214" t="s">
        <v>686</v>
      </c>
    </row>
    <row r="336" s="2" customFormat="1">
      <c r="A336" s="41"/>
      <c r="B336" s="42"/>
      <c r="C336" s="43"/>
      <c r="D336" s="216" t="s">
        <v>143</v>
      </c>
      <c r="E336" s="43"/>
      <c r="F336" s="217" t="s">
        <v>687</v>
      </c>
      <c r="G336" s="43"/>
      <c r="H336" s="43"/>
      <c r="I336" s="218"/>
      <c r="J336" s="43"/>
      <c r="K336" s="43"/>
      <c r="L336" s="47"/>
      <c r="M336" s="219"/>
      <c r="N336" s="220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143</v>
      </c>
      <c r="AU336" s="20" t="s">
        <v>141</v>
      </c>
    </row>
    <row r="337" s="2" customFormat="1" ht="24.15" customHeight="1">
      <c r="A337" s="41"/>
      <c r="B337" s="42"/>
      <c r="C337" s="203" t="s">
        <v>688</v>
      </c>
      <c r="D337" s="203" t="s">
        <v>135</v>
      </c>
      <c r="E337" s="204" t="s">
        <v>689</v>
      </c>
      <c r="F337" s="205" t="s">
        <v>690</v>
      </c>
      <c r="G337" s="206" t="s">
        <v>386</v>
      </c>
      <c r="H337" s="207">
        <v>1</v>
      </c>
      <c r="I337" s="208"/>
      <c r="J337" s="209">
        <f>ROUND(I337*H337,2)</f>
        <v>0</v>
      </c>
      <c r="K337" s="205" t="s">
        <v>139</v>
      </c>
      <c r="L337" s="47"/>
      <c r="M337" s="210" t="s">
        <v>19</v>
      </c>
      <c r="N337" s="211" t="s">
        <v>43</v>
      </c>
      <c r="O337" s="87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4" t="s">
        <v>221</v>
      </c>
      <c r="AT337" s="214" t="s">
        <v>135</v>
      </c>
      <c r="AU337" s="214" t="s">
        <v>141</v>
      </c>
      <c r="AY337" s="20" t="s">
        <v>132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20" t="s">
        <v>141</v>
      </c>
      <c r="BK337" s="215">
        <f>ROUND(I337*H337,2)</f>
        <v>0</v>
      </c>
      <c r="BL337" s="20" t="s">
        <v>221</v>
      </c>
      <c r="BM337" s="214" t="s">
        <v>691</v>
      </c>
    </row>
    <row r="338" s="2" customFormat="1">
      <c r="A338" s="41"/>
      <c r="B338" s="42"/>
      <c r="C338" s="43"/>
      <c r="D338" s="216" t="s">
        <v>143</v>
      </c>
      <c r="E338" s="43"/>
      <c r="F338" s="217" t="s">
        <v>692</v>
      </c>
      <c r="G338" s="43"/>
      <c r="H338" s="43"/>
      <c r="I338" s="218"/>
      <c r="J338" s="43"/>
      <c r="K338" s="43"/>
      <c r="L338" s="47"/>
      <c r="M338" s="219"/>
      <c r="N338" s="220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143</v>
      </c>
      <c r="AU338" s="20" t="s">
        <v>141</v>
      </c>
    </row>
    <row r="339" s="2" customFormat="1" ht="21.75" customHeight="1">
      <c r="A339" s="41"/>
      <c r="B339" s="42"/>
      <c r="C339" s="203" t="s">
        <v>693</v>
      </c>
      <c r="D339" s="203" t="s">
        <v>135</v>
      </c>
      <c r="E339" s="204" t="s">
        <v>694</v>
      </c>
      <c r="F339" s="205" t="s">
        <v>695</v>
      </c>
      <c r="G339" s="206" t="s">
        <v>386</v>
      </c>
      <c r="H339" s="207">
        <v>1</v>
      </c>
      <c r="I339" s="208"/>
      <c r="J339" s="209">
        <f>ROUND(I339*H339,2)</f>
        <v>0</v>
      </c>
      <c r="K339" s="205" t="s">
        <v>19</v>
      </c>
      <c r="L339" s="47"/>
      <c r="M339" s="210" t="s">
        <v>19</v>
      </c>
      <c r="N339" s="211" t="s">
        <v>43</v>
      </c>
      <c r="O339" s="87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4" t="s">
        <v>221</v>
      </c>
      <c r="AT339" s="214" t="s">
        <v>135</v>
      </c>
      <c r="AU339" s="214" t="s">
        <v>141</v>
      </c>
      <c r="AY339" s="20" t="s">
        <v>132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20" t="s">
        <v>141</v>
      </c>
      <c r="BK339" s="215">
        <f>ROUND(I339*H339,2)</f>
        <v>0</v>
      </c>
      <c r="BL339" s="20" t="s">
        <v>221</v>
      </c>
      <c r="BM339" s="214" t="s">
        <v>696</v>
      </c>
    </row>
    <row r="340" s="2" customFormat="1" ht="16.5" customHeight="1">
      <c r="A340" s="41"/>
      <c r="B340" s="42"/>
      <c r="C340" s="255" t="s">
        <v>697</v>
      </c>
      <c r="D340" s="255" t="s">
        <v>360</v>
      </c>
      <c r="E340" s="256" t="s">
        <v>698</v>
      </c>
      <c r="F340" s="257" t="s">
        <v>699</v>
      </c>
      <c r="G340" s="258" t="s">
        <v>386</v>
      </c>
      <c r="H340" s="259">
        <v>1</v>
      </c>
      <c r="I340" s="260"/>
      <c r="J340" s="261">
        <f>ROUND(I340*H340,2)</f>
        <v>0</v>
      </c>
      <c r="K340" s="257" t="s">
        <v>139</v>
      </c>
      <c r="L340" s="262"/>
      <c r="M340" s="263" t="s">
        <v>19</v>
      </c>
      <c r="N340" s="264" t="s">
        <v>43</v>
      </c>
      <c r="O340" s="87"/>
      <c r="P340" s="212">
        <f>O340*H340</f>
        <v>0</v>
      </c>
      <c r="Q340" s="212">
        <v>0.0964</v>
      </c>
      <c r="R340" s="212">
        <f>Q340*H340</f>
        <v>0.0964</v>
      </c>
      <c r="S340" s="212">
        <v>0</v>
      </c>
      <c r="T340" s="213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4" t="s">
        <v>307</v>
      </c>
      <c r="AT340" s="214" t="s">
        <v>360</v>
      </c>
      <c r="AU340" s="214" t="s">
        <v>141</v>
      </c>
      <c r="AY340" s="20" t="s">
        <v>132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20" t="s">
        <v>141</v>
      </c>
      <c r="BK340" s="215">
        <f>ROUND(I340*H340,2)</f>
        <v>0</v>
      </c>
      <c r="BL340" s="20" t="s">
        <v>221</v>
      </c>
      <c r="BM340" s="214" t="s">
        <v>700</v>
      </c>
    </row>
    <row r="341" s="2" customFormat="1" ht="33" customHeight="1">
      <c r="A341" s="41"/>
      <c r="B341" s="42"/>
      <c r="C341" s="203" t="s">
        <v>701</v>
      </c>
      <c r="D341" s="203" t="s">
        <v>135</v>
      </c>
      <c r="E341" s="204" t="s">
        <v>702</v>
      </c>
      <c r="F341" s="205" t="s">
        <v>703</v>
      </c>
      <c r="G341" s="206" t="s">
        <v>386</v>
      </c>
      <c r="H341" s="207">
        <v>6</v>
      </c>
      <c r="I341" s="208"/>
      <c r="J341" s="209">
        <f>ROUND(I341*H341,2)</f>
        <v>0</v>
      </c>
      <c r="K341" s="205" t="s">
        <v>19</v>
      </c>
      <c r="L341" s="47"/>
      <c r="M341" s="210" t="s">
        <v>19</v>
      </c>
      <c r="N341" s="211" t="s">
        <v>43</v>
      </c>
      <c r="O341" s="87"/>
      <c r="P341" s="212">
        <f>O341*H341</f>
        <v>0</v>
      </c>
      <c r="Q341" s="212">
        <v>0</v>
      </c>
      <c r="R341" s="212">
        <f>Q341*H341</f>
        <v>0</v>
      </c>
      <c r="S341" s="212">
        <v>0</v>
      </c>
      <c r="T341" s="213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4" t="s">
        <v>221</v>
      </c>
      <c r="AT341" s="214" t="s">
        <v>135</v>
      </c>
      <c r="AU341" s="214" t="s">
        <v>141</v>
      </c>
      <c r="AY341" s="20" t="s">
        <v>132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20" t="s">
        <v>141</v>
      </c>
      <c r="BK341" s="215">
        <f>ROUND(I341*H341,2)</f>
        <v>0</v>
      </c>
      <c r="BL341" s="20" t="s">
        <v>221</v>
      </c>
      <c r="BM341" s="214" t="s">
        <v>704</v>
      </c>
    </row>
    <row r="342" s="2" customFormat="1" ht="33" customHeight="1">
      <c r="A342" s="41"/>
      <c r="B342" s="42"/>
      <c r="C342" s="203" t="s">
        <v>705</v>
      </c>
      <c r="D342" s="203" t="s">
        <v>135</v>
      </c>
      <c r="E342" s="204" t="s">
        <v>706</v>
      </c>
      <c r="F342" s="205" t="s">
        <v>707</v>
      </c>
      <c r="G342" s="206" t="s">
        <v>386</v>
      </c>
      <c r="H342" s="207">
        <v>14</v>
      </c>
      <c r="I342" s="208"/>
      <c r="J342" s="209">
        <f>ROUND(I342*H342,2)</f>
        <v>0</v>
      </c>
      <c r="K342" s="205" t="s">
        <v>19</v>
      </c>
      <c r="L342" s="47"/>
      <c r="M342" s="210" t="s">
        <v>19</v>
      </c>
      <c r="N342" s="211" t="s">
        <v>43</v>
      </c>
      <c r="O342" s="87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4" t="s">
        <v>221</v>
      </c>
      <c r="AT342" s="214" t="s">
        <v>135</v>
      </c>
      <c r="AU342" s="214" t="s">
        <v>141</v>
      </c>
      <c r="AY342" s="20" t="s">
        <v>132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20" t="s">
        <v>141</v>
      </c>
      <c r="BK342" s="215">
        <f>ROUND(I342*H342,2)</f>
        <v>0</v>
      </c>
      <c r="BL342" s="20" t="s">
        <v>221</v>
      </c>
      <c r="BM342" s="214" t="s">
        <v>708</v>
      </c>
    </row>
    <row r="343" s="2" customFormat="1" ht="24.15" customHeight="1">
      <c r="A343" s="41"/>
      <c r="B343" s="42"/>
      <c r="C343" s="203" t="s">
        <v>709</v>
      </c>
      <c r="D343" s="203" t="s">
        <v>135</v>
      </c>
      <c r="E343" s="204" t="s">
        <v>710</v>
      </c>
      <c r="F343" s="205" t="s">
        <v>711</v>
      </c>
      <c r="G343" s="206" t="s">
        <v>386</v>
      </c>
      <c r="H343" s="207">
        <v>4</v>
      </c>
      <c r="I343" s="208"/>
      <c r="J343" s="209">
        <f>ROUND(I343*H343,2)</f>
        <v>0</v>
      </c>
      <c r="K343" s="205" t="s">
        <v>19</v>
      </c>
      <c r="L343" s="47"/>
      <c r="M343" s="210" t="s">
        <v>19</v>
      </c>
      <c r="N343" s="211" t="s">
        <v>43</v>
      </c>
      <c r="O343" s="87"/>
      <c r="P343" s="212">
        <f>O343*H343</f>
        <v>0</v>
      </c>
      <c r="Q343" s="212">
        <v>0</v>
      </c>
      <c r="R343" s="212">
        <f>Q343*H343</f>
        <v>0</v>
      </c>
      <c r="S343" s="212">
        <v>0</v>
      </c>
      <c r="T343" s="213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4" t="s">
        <v>221</v>
      </c>
      <c r="AT343" s="214" t="s">
        <v>135</v>
      </c>
      <c r="AU343" s="214" t="s">
        <v>141</v>
      </c>
      <c r="AY343" s="20" t="s">
        <v>132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20" t="s">
        <v>141</v>
      </c>
      <c r="BK343" s="215">
        <f>ROUND(I343*H343,2)</f>
        <v>0</v>
      </c>
      <c r="BL343" s="20" t="s">
        <v>221</v>
      </c>
      <c r="BM343" s="214" t="s">
        <v>712</v>
      </c>
    </row>
    <row r="344" s="2" customFormat="1" ht="16.5" customHeight="1">
      <c r="A344" s="41"/>
      <c r="B344" s="42"/>
      <c r="C344" s="255" t="s">
        <v>713</v>
      </c>
      <c r="D344" s="255" t="s">
        <v>360</v>
      </c>
      <c r="E344" s="256" t="s">
        <v>714</v>
      </c>
      <c r="F344" s="257" t="s">
        <v>715</v>
      </c>
      <c r="G344" s="258" t="s">
        <v>386</v>
      </c>
      <c r="H344" s="259">
        <v>4</v>
      </c>
      <c r="I344" s="260"/>
      <c r="J344" s="261">
        <f>ROUND(I344*H344,2)</f>
        <v>0</v>
      </c>
      <c r="K344" s="257" t="s">
        <v>19</v>
      </c>
      <c r="L344" s="262"/>
      <c r="M344" s="263" t="s">
        <v>19</v>
      </c>
      <c r="N344" s="264" t="s">
        <v>43</v>
      </c>
      <c r="O344" s="87"/>
      <c r="P344" s="212">
        <f>O344*H344</f>
        <v>0</v>
      </c>
      <c r="Q344" s="212">
        <v>0.001</v>
      </c>
      <c r="R344" s="212">
        <f>Q344*H344</f>
        <v>0.0040000000000000001</v>
      </c>
      <c r="S344" s="212">
        <v>0</v>
      </c>
      <c r="T344" s="213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4" t="s">
        <v>307</v>
      </c>
      <c r="AT344" s="214" t="s">
        <v>360</v>
      </c>
      <c r="AU344" s="214" t="s">
        <v>141</v>
      </c>
      <c r="AY344" s="20" t="s">
        <v>132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0" t="s">
        <v>141</v>
      </c>
      <c r="BK344" s="215">
        <f>ROUND(I344*H344,2)</f>
        <v>0</v>
      </c>
      <c r="BL344" s="20" t="s">
        <v>221</v>
      </c>
      <c r="BM344" s="214" t="s">
        <v>716</v>
      </c>
    </row>
    <row r="345" s="2" customFormat="1" ht="24.15" customHeight="1">
      <c r="A345" s="41"/>
      <c r="B345" s="42"/>
      <c r="C345" s="203" t="s">
        <v>717</v>
      </c>
      <c r="D345" s="203" t="s">
        <v>135</v>
      </c>
      <c r="E345" s="204" t="s">
        <v>718</v>
      </c>
      <c r="F345" s="205" t="s">
        <v>719</v>
      </c>
      <c r="G345" s="206" t="s">
        <v>386</v>
      </c>
      <c r="H345" s="207">
        <v>1</v>
      </c>
      <c r="I345" s="208"/>
      <c r="J345" s="209">
        <f>ROUND(I345*H345,2)</f>
        <v>0</v>
      </c>
      <c r="K345" s="205" t="s">
        <v>19</v>
      </c>
      <c r="L345" s="47"/>
      <c r="M345" s="210" t="s">
        <v>19</v>
      </c>
      <c r="N345" s="211" t="s">
        <v>43</v>
      </c>
      <c r="O345" s="87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4" t="s">
        <v>221</v>
      </c>
      <c r="AT345" s="214" t="s">
        <v>135</v>
      </c>
      <c r="AU345" s="214" t="s">
        <v>141</v>
      </c>
      <c r="AY345" s="20" t="s">
        <v>132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20" t="s">
        <v>141</v>
      </c>
      <c r="BK345" s="215">
        <f>ROUND(I345*H345,2)</f>
        <v>0</v>
      </c>
      <c r="BL345" s="20" t="s">
        <v>221</v>
      </c>
      <c r="BM345" s="214" t="s">
        <v>720</v>
      </c>
    </row>
    <row r="346" s="2" customFormat="1" ht="24.15" customHeight="1">
      <c r="A346" s="41"/>
      <c r="B346" s="42"/>
      <c r="C346" s="203" t="s">
        <v>721</v>
      </c>
      <c r="D346" s="203" t="s">
        <v>135</v>
      </c>
      <c r="E346" s="204" t="s">
        <v>722</v>
      </c>
      <c r="F346" s="205" t="s">
        <v>723</v>
      </c>
      <c r="G346" s="206" t="s">
        <v>368</v>
      </c>
      <c r="H346" s="265"/>
      <c r="I346" s="208"/>
      <c r="J346" s="209">
        <f>ROUND(I346*H346,2)</f>
        <v>0</v>
      </c>
      <c r="K346" s="205" t="s">
        <v>139</v>
      </c>
      <c r="L346" s="47"/>
      <c r="M346" s="210" t="s">
        <v>19</v>
      </c>
      <c r="N346" s="211" t="s">
        <v>43</v>
      </c>
      <c r="O346" s="87"/>
      <c r="P346" s="212">
        <f>O346*H346</f>
        <v>0</v>
      </c>
      <c r="Q346" s="212">
        <v>0</v>
      </c>
      <c r="R346" s="212">
        <f>Q346*H346</f>
        <v>0</v>
      </c>
      <c r="S346" s="212">
        <v>0</v>
      </c>
      <c r="T346" s="213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4" t="s">
        <v>221</v>
      </c>
      <c r="AT346" s="214" t="s">
        <v>135</v>
      </c>
      <c r="AU346" s="214" t="s">
        <v>141</v>
      </c>
      <c r="AY346" s="20" t="s">
        <v>132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20" t="s">
        <v>141</v>
      </c>
      <c r="BK346" s="215">
        <f>ROUND(I346*H346,2)</f>
        <v>0</v>
      </c>
      <c r="BL346" s="20" t="s">
        <v>221</v>
      </c>
      <c r="BM346" s="214" t="s">
        <v>724</v>
      </c>
    </row>
    <row r="347" s="2" customFormat="1">
      <c r="A347" s="41"/>
      <c r="B347" s="42"/>
      <c r="C347" s="43"/>
      <c r="D347" s="216" t="s">
        <v>143</v>
      </c>
      <c r="E347" s="43"/>
      <c r="F347" s="217" t="s">
        <v>725</v>
      </c>
      <c r="G347" s="43"/>
      <c r="H347" s="43"/>
      <c r="I347" s="218"/>
      <c r="J347" s="43"/>
      <c r="K347" s="43"/>
      <c r="L347" s="47"/>
      <c r="M347" s="219"/>
      <c r="N347" s="220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143</v>
      </c>
      <c r="AU347" s="20" t="s">
        <v>141</v>
      </c>
    </row>
    <row r="348" s="12" customFormat="1" ht="22.8" customHeight="1">
      <c r="A348" s="12"/>
      <c r="B348" s="187"/>
      <c r="C348" s="188"/>
      <c r="D348" s="189" t="s">
        <v>70</v>
      </c>
      <c r="E348" s="201" t="s">
        <v>726</v>
      </c>
      <c r="F348" s="201" t="s">
        <v>727</v>
      </c>
      <c r="G348" s="188"/>
      <c r="H348" s="188"/>
      <c r="I348" s="191"/>
      <c r="J348" s="202">
        <f>BK348</f>
        <v>0</v>
      </c>
      <c r="K348" s="188"/>
      <c r="L348" s="193"/>
      <c r="M348" s="194"/>
      <c r="N348" s="195"/>
      <c r="O348" s="195"/>
      <c r="P348" s="196">
        <f>SUM(P349:P357)</f>
        <v>0</v>
      </c>
      <c r="Q348" s="195"/>
      <c r="R348" s="196">
        <f>SUM(R349:R357)</f>
        <v>0.0029200000000000003</v>
      </c>
      <c r="S348" s="195"/>
      <c r="T348" s="197">
        <f>SUM(T349:T357)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98" t="s">
        <v>141</v>
      </c>
      <c r="AT348" s="199" t="s">
        <v>70</v>
      </c>
      <c r="AU348" s="199" t="s">
        <v>79</v>
      </c>
      <c r="AY348" s="198" t="s">
        <v>132</v>
      </c>
      <c r="BK348" s="200">
        <f>SUM(BK349:BK357)</f>
        <v>0</v>
      </c>
    </row>
    <row r="349" s="2" customFormat="1" ht="16.5" customHeight="1">
      <c r="A349" s="41"/>
      <c r="B349" s="42"/>
      <c r="C349" s="203" t="s">
        <v>728</v>
      </c>
      <c r="D349" s="203" t="s">
        <v>135</v>
      </c>
      <c r="E349" s="204" t="s">
        <v>729</v>
      </c>
      <c r="F349" s="205" t="s">
        <v>730</v>
      </c>
      <c r="G349" s="206" t="s">
        <v>147</v>
      </c>
      <c r="H349" s="207">
        <v>40</v>
      </c>
      <c r="I349" s="208"/>
      <c r="J349" s="209">
        <f>ROUND(I349*H349,2)</f>
        <v>0</v>
      </c>
      <c r="K349" s="205" t="s">
        <v>19</v>
      </c>
      <c r="L349" s="47"/>
      <c r="M349" s="210" t="s">
        <v>19</v>
      </c>
      <c r="N349" s="211" t="s">
        <v>43</v>
      </c>
      <c r="O349" s="87"/>
      <c r="P349" s="212">
        <f>O349*H349</f>
        <v>0</v>
      </c>
      <c r="Q349" s="212">
        <v>0</v>
      </c>
      <c r="R349" s="212">
        <f>Q349*H349</f>
        <v>0</v>
      </c>
      <c r="S349" s="212">
        <v>0</v>
      </c>
      <c r="T349" s="213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4" t="s">
        <v>221</v>
      </c>
      <c r="AT349" s="214" t="s">
        <v>135</v>
      </c>
      <c r="AU349" s="214" t="s">
        <v>141</v>
      </c>
      <c r="AY349" s="20" t="s">
        <v>132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20" t="s">
        <v>141</v>
      </c>
      <c r="BK349" s="215">
        <f>ROUND(I349*H349,2)</f>
        <v>0</v>
      </c>
      <c r="BL349" s="20" t="s">
        <v>221</v>
      </c>
      <c r="BM349" s="214" t="s">
        <v>731</v>
      </c>
    </row>
    <row r="350" s="2" customFormat="1" ht="16.5" customHeight="1">
      <c r="A350" s="41"/>
      <c r="B350" s="42"/>
      <c r="C350" s="255" t="s">
        <v>732</v>
      </c>
      <c r="D350" s="255" t="s">
        <v>360</v>
      </c>
      <c r="E350" s="256" t="s">
        <v>733</v>
      </c>
      <c r="F350" s="257" t="s">
        <v>734</v>
      </c>
      <c r="G350" s="258" t="s">
        <v>147</v>
      </c>
      <c r="H350" s="259">
        <v>48</v>
      </c>
      <c r="I350" s="260"/>
      <c r="J350" s="261">
        <f>ROUND(I350*H350,2)</f>
        <v>0</v>
      </c>
      <c r="K350" s="257" t="s">
        <v>19</v>
      </c>
      <c r="L350" s="262"/>
      <c r="M350" s="263" t="s">
        <v>19</v>
      </c>
      <c r="N350" s="264" t="s">
        <v>43</v>
      </c>
      <c r="O350" s="87"/>
      <c r="P350" s="212">
        <f>O350*H350</f>
        <v>0</v>
      </c>
      <c r="Q350" s="212">
        <v>5.0000000000000002E-05</v>
      </c>
      <c r="R350" s="212">
        <f>Q350*H350</f>
        <v>0.0024000000000000002</v>
      </c>
      <c r="S350" s="212">
        <v>0</v>
      </c>
      <c r="T350" s="213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4" t="s">
        <v>307</v>
      </c>
      <c r="AT350" s="214" t="s">
        <v>360</v>
      </c>
      <c r="AU350" s="214" t="s">
        <v>141</v>
      </c>
      <c r="AY350" s="20" t="s">
        <v>132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20" t="s">
        <v>141</v>
      </c>
      <c r="BK350" s="215">
        <f>ROUND(I350*H350,2)</f>
        <v>0</v>
      </c>
      <c r="BL350" s="20" t="s">
        <v>221</v>
      </c>
      <c r="BM350" s="214" t="s">
        <v>735</v>
      </c>
    </row>
    <row r="351" s="13" customFormat="1">
      <c r="A351" s="13"/>
      <c r="B351" s="221"/>
      <c r="C351" s="222"/>
      <c r="D351" s="223" t="s">
        <v>158</v>
      </c>
      <c r="E351" s="224" t="s">
        <v>19</v>
      </c>
      <c r="F351" s="225" t="s">
        <v>736</v>
      </c>
      <c r="G351" s="222"/>
      <c r="H351" s="226">
        <v>48</v>
      </c>
      <c r="I351" s="227"/>
      <c r="J351" s="222"/>
      <c r="K351" s="222"/>
      <c r="L351" s="228"/>
      <c r="M351" s="229"/>
      <c r="N351" s="230"/>
      <c r="O351" s="230"/>
      <c r="P351" s="230"/>
      <c r="Q351" s="230"/>
      <c r="R351" s="230"/>
      <c r="S351" s="230"/>
      <c r="T351" s="23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2" t="s">
        <v>158</v>
      </c>
      <c r="AU351" s="232" t="s">
        <v>141</v>
      </c>
      <c r="AV351" s="13" t="s">
        <v>141</v>
      </c>
      <c r="AW351" s="13" t="s">
        <v>32</v>
      </c>
      <c r="AX351" s="13" t="s">
        <v>71</v>
      </c>
      <c r="AY351" s="232" t="s">
        <v>132</v>
      </c>
    </row>
    <row r="352" s="15" customFormat="1">
      <c r="A352" s="15"/>
      <c r="B352" s="244"/>
      <c r="C352" s="245"/>
      <c r="D352" s="223" t="s">
        <v>158</v>
      </c>
      <c r="E352" s="246" t="s">
        <v>19</v>
      </c>
      <c r="F352" s="247" t="s">
        <v>205</v>
      </c>
      <c r="G352" s="245"/>
      <c r="H352" s="248">
        <v>48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4" t="s">
        <v>158</v>
      </c>
      <c r="AU352" s="254" t="s">
        <v>141</v>
      </c>
      <c r="AV352" s="15" t="s">
        <v>140</v>
      </c>
      <c r="AW352" s="15" t="s">
        <v>32</v>
      </c>
      <c r="AX352" s="15" t="s">
        <v>79</v>
      </c>
      <c r="AY352" s="254" t="s">
        <v>132</v>
      </c>
    </row>
    <row r="353" s="2" customFormat="1" ht="16.5" customHeight="1">
      <c r="A353" s="41"/>
      <c r="B353" s="42"/>
      <c r="C353" s="203" t="s">
        <v>737</v>
      </c>
      <c r="D353" s="203" t="s">
        <v>135</v>
      </c>
      <c r="E353" s="204" t="s">
        <v>738</v>
      </c>
      <c r="F353" s="205" t="s">
        <v>739</v>
      </c>
      <c r="G353" s="206" t="s">
        <v>386</v>
      </c>
      <c r="H353" s="207">
        <v>2</v>
      </c>
      <c r="I353" s="208"/>
      <c r="J353" s="209">
        <f>ROUND(I353*H353,2)</f>
        <v>0</v>
      </c>
      <c r="K353" s="205" t="s">
        <v>19</v>
      </c>
      <c r="L353" s="47"/>
      <c r="M353" s="210" t="s">
        <v>19</v>
      </c>
      <c r="N353" s="211" t="s">
        <v>43</v>
      </c>
      <c r="O353" s="87"/>
      <c r="P353" s="212">
        <f>O353*H353</f>
        <v>0</v>
      </c>
      <c r="Q353" s="212">
        <v>0</v>
      </c>
      <c r="R353" s="212">
        <f>Q353*H353</f>
        <v>0</v>
      </c>
      <c r="S353" s="212">
        <v>0</v>
      </c>
      <c r="T353" s="213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4" t="s">
        <v>221</v>
      </c>
      <c r="AT353" s="214" t="s">
        <v>135</v>
      </c>
      <c r="AU353" s="214" t="s">
        <v>141</v>
      </c>
      <c r="AY353" s="20" t="s">
        <v>132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20" t="s">
        <v>141</v>
      </c>
      <c r="BK353" s="215">
        <f>ROUND(I353*H353,2)</f>
        <v>0</v>
      </c>
      <c r="BL353" s="20" t="s">
        <v>221</v>
      </c>
      <c r="BM353" s="214" t="s">
        <v>740</v>
      </c>
    </row>
    <row r="354" s="2" customFormat="1" ht="16.5" customHeight="1">
      <c r="A354" s="41"/>
      <c r="B354" s="42"/>
      <c r="C354" s="255" t="s">
        <v>741</v>
      </c>
      <c r="D354" s="255" t="s">
        <v>360</v>
      </c>
      <c r="E354" s="256" t="s">
        <v>742</v>
      </c>
      <c r="F354" s="257" t="s">
        <v>743</v>
      </c>
      <c r="G354" s="258" t="s">
        <v>386</v>
      </c>
      <c r="H354" s="259">
        <v>2</v>
      </c>
      <c r="I354" s="260"/>
      <c r="J354" s="261">
        <f>ROUND(I354*H354,2)</f>
        <v>0</v>
      </c>
      <c r="K354" s="257" t="s">
        <v>19</v>
      </c>
      <c r="L354" s="262"/>
      <c r="M354" s="263" t="s">
        <v>19</v>
      </c>
      <c r="N354" s="264" t="s">
        <v>43</v>
      </c>
      <c r="O354" s="87"/>
      <c r="P354" s="212">
        <f>O354*H354</f>
        <v>0</v>
      </c>
      <c r="Q354" s="212">
        <v>0.00025999999999999998</v>
      </c>
      <c r="R354" s="212">
        <f>Q354*H354</f>
        <v>0.00051999999999999995</v>
      </c>
      <c r="S354" s="212">
        <v>0</v>
      </c>
      <c r="T354" s="213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4" t="s">
        <v>307</v>
      </c>
      <c r="AT354" s="214" t="s">
        <v>360</v>
      </c>
      <c r="AU354" s="214" t="s">
        <v>141</v>
      </c>
      <c r="AY354" s="20" t="s">
        <v>132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20" t="s">
        <v>141</v>
      </c>
      <c r="BK354" s="215">
        <f>ROUND(I354*H354,2)</f>
        <v>0</v>
      </c>
      <c r="BL354" s="20" t="s">
        <v>221</v>
      </c>
      <c r="BM354" s="214" t="s">
        <v>744</v>
      </c>
    </row>
    <row r="355" s="2" customFormat="1" ht="16.5" customHeight="1">
      <c r="A355" s="41"/>
      <c r="B355" s="42"/>
      <c r="C355" s="203" t="s">
        <v>745</v>
      </c>
      <c r="D355" s="203" t="s">
        <v>135</v>
      </c>
      <c r="E355" s="204" t="s">
        <v>746</v>
      </c>
      <c r="F355" s="205" t="s">
        <v>747</v>
      </c>
      <c r="G355" s="206" t="s">
        <v>386</v>
      </c>
      <c r="H355" s="207">
        <v>3</v>
      </c>
      <c r="I355" s="208"/>
      <c r="J355" s="209">
        <f>ROUND(I355*H355,2)</f>
        <v>0</v>
      </c>
      <c r="K355" s="205" t="s">
        <v>19</v>
      </c>
      <c r="L355" s="47"/>
      <c r="M355" s="210" t="s">
        <v>19</v>
      </c>
      <c r="N355" s="211" t="s">
        <v>43</v>
      </c>
      <c r="O355" s="87"/>
      <c r="P355" s="212">
        <f>O355*H355</f>
        <v>0</v>
      </c>
      <c r="Q355" s="212">
        <v>0</v>
      </c>
      <c r="R355" s="212">
        <f>Q355*H355</f>
        <v>0</v>
      </c>
      <c r="S355" s="212">
        <v>0</v>
      </c>
      <c r="T355" s="213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4" t="s">
        <v>221</v>
      </c>
      <c r="AT355" s="214" t="s">
        <v>135</v>
      </c>
      <c r="AU355" s="214" t="s">
        <v>141</v>
      </c>
      <c r="AY355" s="20" t="s">
        <v>132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20" t="s">
        <v>141</v>
      </c>
      <c r="BK355" s="215">
        <f>ROUND(I355*H355,2)</f>
        <v>0</v>
      </c>
      <c r="BL355" s="20" t="s">
        <v>221</v>
      </c>
      <c r="BM355" s="214" t="s">
        <v>748</v>
      </c>
    </row>
    <row r="356" s="2" customFormat="1" ht="24.15" customHeight="1">
      <c r="A356" s="41"/>
      <c r="B356" s="42"/>
      <c r="C356" s="203" t="s">
        <v>749</v>
      </c>
      <c r="D356" s="203" t="s">
        <v>135</v>
      </c>
      <c r="E356" s="204" t="s">
        <v>750</v>
      </c>
      <c r="F356" s="205" t="s">
        <v>751</v>
      </c>
      <c r="G356" s="206" t="s">
        <v>368</v>
      </c>
      <c r="H356" s="265"/>
      <c r="I356" s="208"/>
      <c r="J356" s="209">
        <f>ROUND(I356*H356,2)</f>
        <v>0</v>
      </c>
      <c r="K356" s="205" t="s">
        <v>139</v>
      </c>
      <c r="L356" s="47"/>
      <c r="M356" s="210" t="s">
        <v>19</v>
      </c>
      <c r="N356" s="211" t="s">
        <v>43</v>
      </c>
      <c r="O356" s="87"/>
      <c r="P356" s="212">
        <f>O356*H356</f>
        <v>0</v>
      </c>
      <c r="Q356" s="212">
        <v>0</v>
      </c>
      <c r="R356" s="212">
        <f>Q356*H356</f>
        <v>0</v>
      </c>
      <c r="S356" s="212">
        <v>0</v>
      </c>
      <c r="T356" s="213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4" t="s">
        <v>221</v>
      </c>
      <c r="AT356" s="214" t="s">
        <v>135</v>
      </c>
      <c r="AU356" s="214" t="s">
        <v>141</v>
      </c>
      <c r="AY356" s="20" t="s">
        <v>132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20" t="s">
        <v>141</v>
      </c>
      <c r="BK356" s="215">
        <f>ROUND(I356*H356,2)</f>
        <v>0</v>
      </c>
      <c r="BL356" s="20" t="s">
        <v>221</v>
      </c>
      <c r="BM356" s="214" t="s">
        <v>752</v>
      </c>
    </row>
    <row r="357" s="2" customFormat="1">
      <c r="A357" s="41"/>
      <c r="B357" s="42"/>
      <c r="C357" s="43"/>
      <c r="D357" s="216" t="s">
        <v>143</v>
      </c>
      <c r="E357" s="43"/>
      <c r="F357" s="217" t="s">
        <v>753</v>
      </c>
      <c r="G357" s="43"/>
      <c r="H357" s="43"/>
      <c r="I357" s="218"/>
      <c r="J357" s="43"/>
      <c r="K357" s="43"/>
      <c r="L357" s="47"/>
      <c r="M357" s="219"/>
      <c r="N357" s="220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143</v>
      </c>
      <c r="AU357" s="20" t="s">
        <v>141</v>
      </c>
    </row>
    <row r="358" s="12" customFormat="1" ht="22.8" customHeight="1">
      <c r="A358" s="12"/>
      <c r="B358" s="187"/>
      <c r="C358" s="188"/>
      <c r="D358" s="189" t="s">
        <v>70</v>
      </c>
      <c r="E358" s="201" t="s">
        <v>754</v>
      </c>
      <c r="F358" s="201" t="s">
        <v>755</v>
      </c>
      <c r="G358" s="188"/>
      <c r="H358" s="188"/>
      <c r="I358" s="191"/>
      <c r="J358" s="202">
        <f>BK358</f>
        <v>0</v>
      </c>
      <c r="K358" s="188"/>
      <c r="L358" s="193"/>
      <c r="M358" s="194"/>
      <c r="N358" s="195"/>
      <c r="O358" s="195"/>
      <c r="P358" s="196">
        <f>SUM(P359:P362)</f>
        <v>0</v>
      </c>
      <c r="Q358" s="195"/>
      <c r="R358" s="196">
        <f>SUM(R359:R362)</f>
        <v>0.0104</v>
      </c>
      <c r="S358" s="195"/>
      <c r="T358" s="197">
        <f>SUM(T359:T362)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98" t="s">
        <v>141</v>
      </c>
      <c r="AT358" s="199" t="s">
        <v>70</v>
      </c>
      <c r="AU358" s="199" t="s">
        <v>79</v>
      </c>
      <c r="AY358" s="198" t="s">
        <v>132</v>
      </c>
      <c r="BK358" s="200">
        <f>SUM(BK359:BK362)</f>
        <v>0</v>
      </c>
    </row>
    <row r="359" s="2" customFormat="1" ht="16.5" customHeight="1">
      <c r="A359" s="41"/>
      <c r="B359" s="42"/>
      <c r="C359" s="203" t="s">
        <v>756</v>
      </c>
      <c r="D359" s="203" t="s">
        <v>135</v>
      </c>
      <c r="E359" s="204" t="s">
        <v>757</v>
      </c>
      <c r="F359" s="205" t="s">
        <v>758</v>
      </c>
      <c r="G359" s="206" t="s">
        <v>386</v>
      </c>
      <c r="H359" s="207">
        <v>1</v>
      </c>
      <c r="I359" s="208"/>
      <c r="J359" s="209">
        <f>ROUND(I359*H359,2)</f>
        <v>0</v>
      </c>
      <c r="K359" s="205" t="s">
        <v>19</v>
      </c>
      <c r="L359" s="47"/>
      <c r="M359" s="210" t="s">
        <v>19</v>
      </c>
      <c r="N359" s="211" t="s">
        <v>43</v>
      </c>
      <c r="O359" s="87"/>
      <c r="P359" s="212">
        <f>O359*H359</f>
        <v>0</v>
      </c>
      <c r="Q359" s="212">
        <v>0</v>
      </c>
      <c r="R359" s="212">
        <f>Q359*H359</f>
        <v>0</v>
      </c>
      <c r="S359" s="212">
        <v>0</v>
      </c>
      <c r="T359" s="213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4" t="s">
        <v>221</v>
      </c>
      <c r="AT359" s="214" t="s">
        <v>135</v>
      </c>
      <c r="AU359" s="214" t="s">
        <v>141</v>
      </c>
      <c r="AY359" s="20" t="s">
        <v>132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20" t="s">
        <v>141</v>
      </c>
      <c r="BK359" s="215">
        <f>ROUND(I359*H359,2)</f>
        <v>0</v>
      </c>
      <c r="BL359" s="20" t="s">
        <v>221</v>
      </c>
      <c r="BM359" s="214" t="s">
        <v>759</v>
      </c>
    </row>
    <row r="360" s="2" customFormat="1" ht="16.5" customHeight="1">
      <c r="A360" s="41"/>
      <c r="B360" s="42"/>
      <c r="C360" s="255" t="s">
        <v>760</v>
      </c>
      <c r="D360" s="255" t="s">
        <v>360</v>
      </c>
      <c r="E360" s="256" t="s">
        <v>761</v>
      </c>
      <c r="F360" s="257" t="s">
        <v>762</v>
      </c>
      <c r="G360" s="258" t="s">
        <v>386</v>
      </c>
      <c r="H360" s="259">
        <v>1</v>
      </c>
      <c r="I360" s="260"/>
      <c r="J360" s="261">
        <f>ROUND(I360*H360,2)</f>
        <v>0</v>
      </c>
      <c r="K360" s="257" t="s">
        <v>19</v>
      </c>
      <c r="L360" s="262"/>
      <c r="M360" s="263" t="s">
        <v>19</v>
      </c>
      <c r="N360" s="264" t="s">
        <v>43</v>
      </c>
      <c r="O360" s="87"/>
      <c r="P360" s="212">
        <f>O360*H360</f>
        <v>0</v>
      </c>
      <c r="Q360" s="212">
        <v>0.0104</v>
      </c>
      <c r="R360" s="212">
        <f>Q360*H360</f>
        <v>0.0104</v>
      </c>
      <c r="S360" s="212">
        <v>0</v>
      </c>
      <c r="T360" s="213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4" t="s">
        <v>307</v>
      </c>
      <c r="AT360" s="214" t="s">
        <v>360</v>
      </c>
      <c r="AU360" s="214" t="s">
        <v>141</v>
      </c>
      <c r="AY360" s="20" t="s">
        <v>132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20" t="s">
        <v>141</v>
      </c>
      <c r="BK360" s="215">
        <f>ROUND(I360*H360,2)</f>
        <v>0</v>
      </c>
      <c r="BL360" s="20" t="s">
        <v>221</v>
      </c>
      <c r="BM360" s="214" t="s">
        <v>763</v>
      </c>
    </row>
    <row r="361" s="2" customFormat="1" ht="24.15" customHeight="1">
      <c r="A361" s="41"/>
      <c r="B361" s="42"/>
      <c r="C361" s="203" t="s">
        <v>764</v>
      </c>
      <c r="D361" s="203" t="s">
        <v>135</v>
      </c>
      <c r="E361" s="204" t="s">
        <v>765</v>
      </c>
      <c r="F361" s="205" t="s">
        <v>766</v>
      </c>
      <c r="G361" s="206" t="s">
        <v>368</v>
      </c>
      <c r="H361" s="265"/>
      <c r="I361" s="208"/>
      <c r="J361" s="209">
        <f>ROUND(I361*H361,2)</f>
        <v>0</v>
      </c>
      <c r="K361" s="205" t="s">
        <v>139</v>
      </c>
      <c r="L361" s="47"/>
      <c r="M361" s="210" t="s">
        <v>19</v>
      </c>
      <c r="N361" s="211" t="s">
        <v>43</v>
      </c>
      <c r="O361" s="87"/>
      <c r="P361" s="212">
        <f>O361*H361</f>
        <v>0</v>
      </c>
      <c r="Q361" s="212">
        <v>0</v>
      </c>
      <c r="R361" s="212">
        <f>Q361*H361</f>
        <v>0</v>
      </c>
      <c r="S361" s="212">
        <v>0</v>
      </c>
      <c r="T361" s="213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4" t="s">
        <v>221</v>
      </c>
      <c r="AT361" s="214" t="s">
        <v>135</v>
      </c>
      <c r="AU361" s="214" t="s">
        <v>141</v>
      </c>
      <c r="AY361" s="20" t="s">
        <v>132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20" t="s">
        <v>141</v>
      </c>
      <c r="BK361" s="215">
        <f>ROUND(I361*H361,2)</f>
        <v>0</v>
      </c>
      <c r="BL361" s="20" t="s">
        <v>221</v>
      </c>
      <c r="BM361" s="214" t="s">
        <v>767</v>
      </c>
    </row>
    <row r="362" s="2" customFormat="1">
      <c r="A362" s="41"/>
      <c r="B362" s="42"/>
      <c r="C362" s="43"/>
      <c r="D362" s="216" t="s">
        <v>143</v>
      </c>
      <c r="E362" s="43"/>
      <c r="F362" s="217" t="s">
        <v>768</v>
      </c>
      <c r="G362" s="43"/>
      <c r="H362" s="43"/>
      <c r="I362" s="218"/>
      <c r="J362" s="43"/>
      <c r="K362" s="43"/>
      <c r="L362" s="47"/>
      <c r="M362" s="219"/>
      <c r="N362" s="220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143</v>
      </c>
      <c r="AU362" s="20" t="s">
        <v>141</v>
      </c>
    </row>
    <row r="363" s="12" customFormat="1" ht="22.8" customHeight="1">
      <c r="A363" s="12"/>
      <c r="B363" s="187"/>
      <c r="C363" s="188"/>
      <c r="D363" s="189" t="s">
        <v>70</v>
      </c>
      <c r="E363" s="201" t="s">
        <v>769</v>
      </c>
      <c r="F363" s="201" t="s">
        <v>770</v>
      </c>
      <c r="G363" s="188"/>
      <c r="H363" s="188"/>
      <c r="I363" s="191"/>
      <c r="J363" s="202">
        <f>BK363</f>
        <v>0</v>
      </c>
      <c r="K363" s="188"/>
      <c r="L363" s="193"/>
      <c r="M363" s="194"/>
      <c r="N363" s="195"/>
      <c r="O363" s="195"/>
      <c r="P363" s="196">
        <f>SUM(P364:P410)</f>
        <v>0</v>
      </c>
      <c r="Q363" s="195"/>
      <c r="R363" s="196">
        <f>SUM(R364:R410)</f>
        <v>0.017174399999999999</v>
      </c>
      <c r="S363" s="195"/>
      <c r="T363" s="197">
        <f>SUM(T364:T410)</f>
        <v>0.39527240000000002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98" t="s">
        <v>141</v>
      </c>
      <c r="AT363" s="199" t="s">
        <v>70</v>
      </c>
      <c r="AU363" s="199" t="s">
        <v>79</v>
      </c>
      <c r="AY363" s="198" t="s">
        <v>132</v>
      </c>
      <c r="BK363" s="200">
        <f>SUM(BK364:BK410)</f>
        <v>0</v>
      </c>
    </row>
    <row r="364" s="2" customFormat="1" ht="16.5" customHeight="1">
      <c r="A364" s="41"/>
      <c r="B364" s="42"/>
      <c r="C364" s="203" t="s">
        <v>771</v>
      </c>
      <c r="D364" s="203" t="s">
        <v>135</v>
      </c>
      <c r="E364" s="204" t="s">
        <v>772</v>
      </c>
      <c r="F364" s="205" t="s">
        <v>773</v>
      </c>
      <c r="G364" s="206" t="s">
        <v>386</v>
      </c>
      <c r="H364" s="207">
        <v>2</v>
      </c>
      <c r="I364" s="208"/>
      <c r="J364" s="209">
        <f>ROUND(I364*H364,2)</f>
        <v>0</v>
      </c>
      <c r="K364" s="205" t="s">
        <v>139</v>
      </c>
      <c r="L364" s="47"/>
      <c r="M364" s="210" t="s">
        <v>19</v>
      </c>
      <c r="N364" s="211" t="s">
        <v>43</v>
      </c>
      <c r="O364" s="87"/>
      <c r="P364" s="212">
        <f>O364*H364</f>
        <v>0</v>
      </c>
      <c r="Q364" s="212">
        <v>0</v>
      </c>
      <c r="R364" s="212">
        <f>Q364*H364</f>
        <v>0</v>
      </c>
      <c r="S364" s="212">
        <v>0.025000000000000001</v>
      </c>
      <c r="T364" s="213">
        <f>S364*H364</f>
        <v>0.050000000000000003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4" t="s">
        <v>221</v>
      </c>
      <c r="AT364" s="214" t="s">
        <v>135</v>
      </c>
      <c r="AU364" s="214" t="s">
        <v>141</v>
      </c>
      <c r="AY364" s="20" t="s">
        <v>132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20" t="s">
        <v>141</v>
      </c>
      <c r="BK364" s="215">
        <f>ROUND(I364*H364,2)</f>
        <v>0</v>
      </c>
      <c r="BL364" s="20" t="s">
        <v>221</v>
      </c>
      <c r="BM364" s="214" t="s">
        <v>774</v>
      </c>
    </row>
    <row r="365" s="2" customFormat="1">
      <c r="A365" s="41"/>
      <c r="B365" s="42"/>
      <c r="C365" s="43"/>
      <c r="D365" s="216" t="s">
        <v>143</v>
      </c>
      <c r="E365" s="43"/>
      <c r="F365" s="217" t="s">
        <v>775</v>
      </c>
      <c r="G365" s="43"/>
      <c r="H365" s="43"/>
      <c r="I365" s="218"/>
      <c r="J365" s="43"/>
      <c r="K365" s="43"/>
      <c r="L365" s="47"/>
      <c r="M365" s="219"/>
      <c r="N365" s="220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143</v>
      </c>
      <c r="AU365" s="20" t="s">
        <v>141</v>
      </c>
    </row>
    <row r="366" s="2" customFormat="1" ht="16.5" customHeight="1">
      <c r="A366" s="41"/>
      <c r="B366" s="42"/>
      <c r="C366" s="203" t="s">
        <v>776</v>
      </c>
      <c r="D366" s="203" t="s">
        <v>135</v>
      </c>
      <c r="E366" s="204" t="s">
        <v>777</v>
      </c>
      <c r="F366" s="205" t="s">
        <v>778</v>
      </c>
      <c r="G366" s="206" t="s">
        <v>386</v>
      </c>
      <c r="H366" s="207">
        <v>6</v>
      </c>
      <c r="I366" s="208"/>
      <c r="J366" s="209">
        <f>ROUND(I366*H366,2)</f>
        <v>0</v>
      </c>
      <c r="K366" s="205" t="s">
        <v>139</v>
      </c>
      <c r="L366" s="47"/>
      <c r="M366" s="210" t="s">
        <v>19</v>
      </c>
      <c r="N366" s="211" t="s">
        <v>43</v>
      </c>
      <c r="O366" s="87"/>
      <c r="P366" s="212">
        <f>O366*H366</f>
        <v>0</v>
      </c>
      <c r="Q366" s="212">
        <v>0</v>
      </c>
      <c r="R366" s="212">
        <f>Q366*H366</f>
        <v>0</v>
      </c>
      <c r="S366" s="212">
        <v>0.001</v>
      </c>
      <c r="T366" s="213">
        <f>S366*H366</f>
        <v>0.0060000000000000001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4" t="s">
        <v>221</v>
      </c>
      <c r="AT366" s="214" t="s">
        <v>135</v>
      </c>
      <c r="AU366" s="214" t="s">
        <v>141</v>
      </c>
      <c r="AY366" s="20" t="s">
        <v>132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20" t="s">
        <v>141</v>
      </c>
      <c r="BK366" s="215">
        <f>ROUND(I366*H366,2)</f>
        <v>0</v>
      </c>
      <c r="BL366" s="20" t="s">
        <v>221</v>
      </c>
      <c r="BM366" s="214" t="s">
        <v>779</v>
      </c>
    </row>
    <row r="367" s="2" customFormat="1">
      <c r="A367" s="41"/>
      <c r="B367" s="42"/>
      <c r="C367" s="43"/>
      <c r="D367" s="216" t="s">
        <v>143</v>
      </c>
      <c r="E367" s="43"/>
      <c r="F367" s="217" t="s">
        <v>780</v>
      </c>
      <c r="G367" s="43"/>
      <c r="H367" s="43"/>
      <c r="I367" s="218"/>
      <c r="J367" s="43"/>
      <c r="K367" s="43"/>
      <c r="L367" s="47"/>
      <c r="M367" s="219"/>
      <c r="N367" s="220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143</v>
      </c>
      <c r="AU367" s="20" t="s">
        <v>141</v>
      </c>
    </row>
    <row r="368" s="2" customFormat="1" ht="16.5" customHeight="1">
      <c r="A368" s="41"/>
      <c r="B368" s="42"/>
      <c r="C368" s="203" t="s">
        <v>781</v>
      </c>
      <c r="D368" s="203" t="s">
        <v>135</v>
      </c>
      <c r="E368" s="204" t="s">
        <v>782</v>
      </c>
      <c r="F368" s="205" t="s">
        <v>783</v>
      </c>
      <c r="G368" s="206" t="s">
        <v>138</v>
      </c>
      <c r="H368" s="207">
        <v>14.74</v>
      </c>
      <c r="I368" s="208"/>
      <c r="J368" s="209">
        <f>ROUND(I368*H368,2)</f>
        <v>0</v>
      </c>
      <c r="K368" s="205" t="s">
        <v>139</v>
      </c>
      <c r="L368" s="47"/>
      <c r="M368" s="210" t="s">
        <v>19</v>
      </c>
      <c r="N368" s="211" t="s">
        <v>43</v>
      </c>
      <c r="O368" s="87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4" t="s">
        <v>221</v>
      </c>
      <c r="AT368" s="214" t="s">
        <v>135</v>
      </c>
      <c r="AU368" s="214" t="s">
        <v>141</v>
      </c>
      <c r="AY368" s="20" t="s">
        <v>132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20" t="s">
        <v>141</v>
      </c>
      <c r="BK368" s="215">
        <f>ROUND(I368*H368,2)</f>
        <v>0</v>
      </c>
      <c r="BL368" s="20" t="s">
        <v>221</v>
      </c>
      <c r="BM368" s="214" t="s">
        <v>784</v>
      </c>
    </row>
    <row r="369" s="2" customFormat="1">
      <c r="A369" s="41"/>
      <c r="B369" s="42"/>
      <c r="C369" s="43"/>
      <c r="D369" s="216" t="s">
        <v>143</v>
      </c>
      <c r="E369" s="43"/>
      <c r="F369" s="217" t="s">
        <v>785</v>
      </c>
      <c r="G369" s="43"/>
      <c r="H369" s="43"/>
      <c r="I369" s="218"/>
      <c r="J369" s="43"/>
      <c r="K369" s="43"/>
      <c r="L369" s="47"/>
      <c r="M369" s="219"/>
      <c r="N369" s="220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143</v>
      </c>
      <c r="AU369" s="20" t="s">
        <v>141</v>
      </c>
    </row>
    <row r="370" s="13" customFormat="1">
      <c r="A370" s="13"/>
      <c r="B370" s="221"/>
      <c r="C370" s="222"/>
      <c r="D370" s="223" t="s">
        <v>158</v>
      </c>
      <c r="E370" s="224" t="s">
        <v>19</v>
      </c>
      <c r="F370" s="225" t="s">
        <v>786</v>
      </c>
      <c r="G370" s="222"/>
      <c r="H370" s="226">
        <v>14.74</v>
      </c>
      <c r="I370" s="227"/>
      <c r="J370" s="222"/>
      <c r="K370" s="222"/>
      <c r="L370" s="228"/>
      <c r="M370" s="229"/>
      <c r="N370" s="230"/>
      <c r="O370" s="230"/>
      <c r="P370" s="230"/>
      <c r="Q370" s="230"/>
      <c r="R370" s="230"/>
      <c r="S370" s="230"/>
      <c r="T370" s="23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2" t="s">
        <v>158</v>
      </c>
      <c r="AU370" s="232" t="s">
        <v>141</v>
      </c>
      <c r="AV370" s="13" t="s">
        <v>141</v>
      </c>
      <c r="AW370" s="13" t="s">
        <v>32</v>
      </c>
      <c r="AX370" s="13" t="s">
        <v>79</v>
      </c>
      <c r="AY370" s="232" t="s">
        <v>132</v>
      </c>
    </row>
    <row r="371" s="2" customFormat="1" ht="24.15" customHeight="1">
      <c r="A371" s="41"/>
      <c r="B371" s="42"/>
      <c r="C371" s="203" t="s">
        <v>787</v>
      </c>
      <c r="D371" s="203" t="s">
        <v>135</v>
      </c>
      <c r="E371" s="204" t="s">
        <v>788</v>
      </c>
      <c r="F371" s="205" t="s">
        <v>789</v>
      </c>
      <c r="G371" s="206" t="s">
        <v>386</v>
      </c>
      <c r="H371" s="207">
        <v>4</v>
      </c>
      <c r="I371" s="208"/>
      <c r="J371" s="209">
        <f>ROUND(I371*H371,2)</f>
        <v>0</v>
      </c>
      <c r="K371" s="205" t="s">
        <v>139</v>
      </c>
      <c r="L371" s="47"/>
      <c r="M371" s="210" t="s">
        <v>19</v>
      </c>
      <c r="N371" s="211" t="s">
        <v>43</v>
      </c>
      <c r="O371" s="87"/>
      <c r="P371" s="212">
        <f>O371*H371</f>
        <v>0</v>
      </c>
      <c r="Q371" s="212">
        <v>0</v>
      </c>
      <c r="R371" s="212">
        <f>Q371*H371</f>
        <v>0</v>
      </c>
      <c r="S371" s="212">
        <v>0</v>
      </c>
      <c r="T371" s="213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4" t="s">
        <v>221</v>
      </c>
      <c r="AT371" s="214" t="s">
        <v>135</v>
      </c>
      <c r="AU371" s="214" t="s">
        <v>141</v>
      </c>
      <c r="AY371" s="20" t="s">
        <v>132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20" t="s">
        <v>141</v>
      </c>
      <c r="BK371" s="215">
        <f>ROUND(I371*H371,2)</f>
        <v>0</v>
      </c>
      <c r="BL371" s="20" t="s">
        <v>221</v>
      </c>
      <c r="BM371" s="214" t="s">
        <v>790</v>
      </c>
    </row>
    <row r="372" s="2" customFormat="1">
      <c r="A372" s="41"/>
      <c r="B372" s="42"/>
      <c r="C372" s="43"/>
      <c r="D372" s="216" t="s">
        <v>143</v>
      </c>
      <c r="E372" s="43"/>
      <c r="F372" s="217" t="s">
        <v>791</v>
      </c>
      <c r="G372" s="43"/>
      <c r="H372" s="43"/>
      <c r="I372" s="218"/>
      <c r="J372" s="43"/>
      <c r="K372" s="43"/>
      <c r="L372" s="47"/>
      <c r="M372" s="219"/>
      <c r="N372" s="220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143</v>
      </c>
      <c r="AU372" s="20" t="s">
        <v>141</v>
      </c>
    </row>
    <row r="373" s="2" customFormat="1" ht="24.15" customHeight="1">
      <c r="A373" s="41"/>
      <c r="B373" s="42"/>
      <c r="C373" s="203" t="s">
        <v>792</v>
      </c>
      <c r="D373" s="203" t="s">
        <v>135</v>
      </c>
      <c r="E373" s="204" t="s">
        <v>793</v>
      </c>
      <c r="F373" s="205" t="s">
        <v>794</v>
      </c>
      <c r="G373" s="206" t="s">
        <v>386</v>
      </c>
      <c r="H373" s="207">
        <v>4</v>
      </c>
      <c r="I373" s="208"/>
      <c r="J373" s="209">
        <f>ROUND(I373*H373,2)</f>
        <v>0</v>
      </c>
      <c r="K373" s="205" t="s">
        <v>19</v>
      </c>
      <c r="L373" s="47"/>
      <c r="M373" s="210" t="s">
        <v>19</v>
      </c>
      <c r="N373" s="211" t="s">
        <v>43</v>
      </c>
      <c r="O373" s="87"/>
      <c r="P373" s="212">
        <f>O373*H373</f>
        <v>0</v>
      </c>
      <c r="Q373" s="212">
        <v>0</v>
      </c>
      <c r="R373" s="212">
        <f>Q373*H373</f>
        <v>0</v>
      </c>
      <c r="S373" s="212">
        <v>0</v>
      </c>
      <c r="T373" s="213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4" t="s">
        <v>221</v>
      </c>
      <c r="AT373" s="214" t="s">
        <v>135</v>
      </c>
      <c r="AU373" s="214" t="s">
        <v>141</v>
      </c>
      <c r="AY373" s="20" t="s">
        <v>132</v>
      </c>
      <c r="BE373" s="215">
        <f>IF(N373="základní",J373,0)</f>
        <v>0</v>
      </c>
      <c r="BF373" s="215">
        <f>IF(N373="snížená",J373,0)</f>
        <v>0</v>
      </c>
      <c r="BG373" s="215">
        <f>IF(N373="zákl. přenesená",J373,0)</f>
        <v>0</v>
      </c>
      <c r="BH373" s="215">
        <f>IF(N373="sníž. přenesená",J373,0)</f>
        <v>0</v>
      </c>
      <c r="BI373" s="215">
        <f>IF(N373="nulová",J373,0)</f>
        <v>0</v>
      </c>
      <c r="BJ373" s="20" t="s">
        <v>141</v>
      </c>
      <c r="BK373" s="215">
        <f>ROUND(I373*H373,2)</f>
        <v>0</v>
      </c>
      <c r="BL373" s="20" t="s">
        <v>221</v>
      </c>
      <c r="BM373" s="214" t="s">
        <v>795</v>
      </c>
    </row>
    <row r="374" s="2" customFormat="1" ht="24.15" customHeight="1">
      <c r="A374" s="41"/>
      <c r="B374" s="42"/>
      <c r="C374" s="203" t="s">
        <v>796</v>
      </c>
      <c r="D374" s="203" t="s">
        <v>135</v>
      </c>
      <c r="E374" s="204" t="s">
        <v>797</v>
      </c>
      <c r="F374" s="205" t="s">
        <v>798</v>
      </c>
      <c r="G374" s="206" t="s">
        <v>386</v>
      </c>
      <c r="H374" s="207">
        <v>2</v>
      </c>
      <c r="I374" s="208"/>
      <c r="J374" s="209">
        <f>ROUND(I374*H374,2)</f>
        <v>0</v>
      </c>
      <c r="K374" s="205" t="s">
        <v>139</v>
      </c>
      <c r="L374" s="47"/>
      <c r="M374" s="210" t="s">
        <v>19</v>
      </c>
      <c r="N374" s="211" t="s">
        <v>43</v>
      </c>
      <c r="O374" s="87"/>
      <c r="P374" s="212">
        <f>O374*H374</f>
        <v>0</v>
      </c>
      <c r="Q374" s="212">
        <v>0</v>
      </c>
      <c r="R374" s="212">
        <f>Q374*H374</f>
        <v>0</v>
      </c>
      <c r="S374" s="212">
        <v>0</v>
      </c>
      <c r="T374" s="213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4" t="s">
        <v>221</v>
      </c>
      <c r="AT374" s="214" t="s">
        <v>135</v>
      </c>
      <c r="AU374" s="214" t="s">
        <v>141</v>
      </c>
      <c r="AY374" s="20" t="s">
        <v>132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20" t="s">
        <v>141</v>
      </c>
      <c r="BK374" s="215">
        <f>ROUND(I374*H374,2)</f>
        <v>0</v>
      </c>
      <c r="BL374" s="20" t="s">
        <v>221</v>
      </c>
      <c r="BM374" s="214" t="s">
        <v>799</v>
      </c>
    </row>
    <row r="375" s="2" customFormat="1">
      <c r="A375" s="41"/>
      <c r="B375" s="42"/>
      <c r="C375" s="43"/>
      <c r="D375" s="216" t="s">
        <v>143</v>
      </c>
      <c r="E375" s="43"/>
      <c r="F375" s="217" t="s">
        <v>800</v>
      </c>
      <c r="G375" s="43"/>
      <c r="H375" s="43"/>
      <c r="I375" s="218"/>
      <c r="J375" s="43"/>
      <c r="K375" s="43"/>
      <c r="L375" s="47"/>
      <c r="M375" s="219"/>
      <c r="N375" s="220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143</v>
      </c>
      <c r="AU375" s="20" t="s">
        <v>141</v>
      </c>
    </row>
    <row r="376" s="2" customFormat="1" ht="24.15" customHeight="1">
      <c r="A376" s="41"/>
      <c r="B376" s="42"/>
      <c r="C376" s="203" t="s">
        <v>801</v>
      </c>
      <c r="D376" s="203" t="s">
        <v>135</v>
      </c>
      <c r="E376" s="204" t="s">
        <v>802</v>
      </c>
      <c r="F376" s="205" t="s">
        <v>803</v>
      </c>
      <c r="G376" s="206" t="s">
        <v>386</v>
      </c>
      <c r="H376" s="207">
        <v>2</v>
      </c>
      <c r="I376" s="208"/>
      <c r="J376" s="209">
        <f>ROUND(I376*H376,2)</f>
        <v>0</v>
      </c>
      <c r="K376" s="205" t="s">
        <v>139</v>
      </c>
      <c r="L376" s="47"/>
      <c r="M376" s="210" t="s">
        <v>19</v>
      </c>
      <c r="N376" s="211" t="s">
        <v>43</v>
      </c>
      <c r="O376" s="87"/>
      <c r="P376" s="212">
        <f>O376*H376</f>
        <v>0</v>
      </c>
      <c r="Q376" s="212">
        <v>0</v>
      </c>
      <c r="R376" s="212">
        <f>Q376*H376</f>
        <v>0</v>
      </c>
      <c r="S376" s="212">
        <v>0</v>
      </c>
      <c r="T376" s="213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4" t="s">
        <v>221</v>
      </c>
      <c r="AT376" s="214" t="s">
        <v>135</v>
      </c>
      <c r="AU376" s="214" t="s">
        <v>141</v>
      </c>
      <c r="AY376" s="20" t="s">
        <v>132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20" t="s">
        <v>141</v>
      </c>
      <c r="BK376" s="215">
        <f>ROUND(I376*H376,2)</f>
        <v>0</v>
      </c>
      <c r="BL376" s="20" t="s">
        <v>221</v>
      </c>
      <c r="BM376" s="214" t="s">
        <v>804</v>
      </c>
    </row>
    <row r="377" s="2" customFormat="1">
      <c r="A377" s="41"/>
      <c r="B377" s="42"/>
      <c r="C377" s="43"/>
      <c r="D377" s="216" t="s">
        <v>143</v>
      </c>
      <c r="E377" s="43"/>
      <c r="F377" s="217" t="s">
        <v>805</v>
      </c>
      <c r="G377" s="43"/>
      <c r="H377" s="43"/>
      <c r="I377" s="218"/>
      <c r="J377" s="43"/>
      <c r="K377" s="43"/>
      <c r="L377" s="47"/>
      <c r="M377" s="219"/>
      <c r="N377" s="220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143</v>
      </c>
      <c r="AU377" s="20" t="s">
        <v>141</v>
      </c>
    </row>
    <row r="378" s="2" customFormat="1" ht="24.15" customHeight="1">
      <c r="A378" s="41"/>
      <c r="B378" s="42"/>
      <c r="C378" s="203" t="s">
        <v>806</v>
      </c>
      <c r="D378" s="203" t="s">
        <v>135</v>
      </c>
      <c r="E378" s="204" t="s">
        <v>807</v>
      </c>
      <c r="F378" s="205" t="s">
        <v>808</v>
      </c>
      <c r="G378" s="206" t="s">
        <v>386</v>
      </c>
      <c r="H378" s="207">
        <v>1</v>
      </c>
      <c r="I378" s="208"/>
      <c r="J378" s="209">
        <f>ROUND(I378*H378,2)</f>
        <v>0</v>
      </c>
      <c r="K378" s="205" t="s">
        <v>139</v>
      </c>
      <c r="L378" s="47"/>
      <c r="M378" s="210" t="s">
        <v>19</v>
      </c>
      <c r="N378" s="211" t="s">
        <v>43</v>
      </c>
      <c r="O378" s="87"/>
      <c r="P378" s="212">
        <f>O378*H378</f>
        <v>0</v>
      </c>
      <c r="Q378" s="212">
        <v>0</v>
      </c>
      <c r="R378" s="212">
        <f>Q378*H378</f>
        <v>0</v>
      </c>
      <c r="S378" s="212">
        <v>0</v>
      </c>
      <c r="T378" s="213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4" t="s">
        <v>221</v>
      </c>
      <c r="AT378" s="214" t="s">
        <v>135</v>
      </c>
      <c r="AU378" s="214" t="s">
        <v>141</v>
      </c>
      <c r="AY378" s="20" t="s">
        <v>132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20" t="s">
        <v>141</v>
      </c>
      <c r="BK378" s="215">
        <f>ROUND(I378*H378,2)</f>
        <v>0</v>
      </c>
      <c r="BL378" s="20" t="s">
        <v>221</v>
      </c>
      <c r="BM378" s="214" t="s">
        <v>809</v>
      </c>
    </row>
    <row r="379" s="2" customFormat="1">
      <c r="A379" s="41"/>
      <c r="B379" s="42"/>
      <c r="C379" s="43"/>
      <c r="D379" s="216" t="s">
        <v>143</v>
      </c>
      <c r="E379" s="43"/>
      <c r="F379" s="217" t="s">
        <v>810</v>
      </c>
      <c r="G379" s="43"/>
      <c r="H379" s="43"/>
      <c r="I379" s="218"/>
      <c r="J379" s="43"/>
      <c r="K379" s="43"/>
      <c r="L379" s="47"/>
      <c r="M379" s="219"/>
      <c r="N379" s="220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143</v>
      </c>
      <c r="AU379" s="20" t="s">
        <v>141</v>
      </c>
    </row>
    <row r="380" s="2" customFormat="1" ht="16.5" customHeight="1">
      <c r="A380" s="41"/>
      <c r="B380" s="42"/>
      <c r="C380" s="203" t="s">
        <v>811</v>
      </c>
      <c r="D380" s="203" t="s">
        <v>135</v>
      </c>
      <c r="E380" s="204" t="s">
        <v>812</v>
      </c>
      <c r="F380" s="205" t="s">
        <v>813</v>
      </c>
      <c r="G380" s="206" t="s">
        <v>386</v>
      </c>
      <c r="H380" s="207">
        <v>5</v>
      </c>
      <c r="I380" s="208"/>
      <c r="J380" s="209">
        <f>ROUND(I380*H380,2)</f>
        <v>0</v>
      </c>
      <c r="K380" s="205" t="s">
        <v>19</v>
      </c>
      <c r="L380" s="47"/>
      <c r="M380" s="210" t="s">
        <v>19</v>
      </c>
      <c r="N380" s="211" t="s">
        <v>43</v>
      </c>
      <c r="O380" s="87"/>
      <c r="P380" s="212">
        <f>O380*H380</f>
        <v>0</v>
      </c>
      <c r="Q380" s="212">
        <v>0</v>
      </c>
      <c r="R380" s="212">
        <f>Q380*H380</f>
        <v>0</v>
      </c>
      <c r="S380" s="212">
        <v>0</v>
      </c>
      <c r="T380" s="213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4" t="s">
        <v>221</v>
      </c>
      <c r="AT380" s="214" t="s">
        <v>135</v>
      </c>
      <c r="AU380" s="214" t="s">
        <v>141</v>
      </c>
      <c r="AY380" s="20" t="s">
        <v>132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20" t="s">
        <v>141</v>
      </c>
      <c r="BK380" s="215">
        <f>ROUND(I380*H380,2)</f>
        <v>0</v>
      </c>
      <c r="BL380" s="20" t="s">
        <v>221</v>
      </c>
      <c r="BM380" s="214" t="s">
        <v>814</v>
      </c>
    </row>
    <row r="381" s="2" customFormat="1" ht="16.5" customHeight="1">
      <c r="A381" s="41"/>
      <c r="B381" s="42"/>
      <c r="C381" s="203" t="s">
        <v>815</v>
      </c>
      <c r="D381" s="203" t="s">
        <v>135</v>
      </c>
      <c r="E381" s="204" t="s">
        <v>816</v>
      </c>
      <c r="F381" s="205" t="s">
        <v>817</v>
      </c>
      <c r="G381" s="206" t="s">
        <v>138</v>
      </c>
      <c r="H381" s="207">
        <v>27.532</v>
      </c>
      <c r="I381" s="208"/>
      <c r="J381" s="209">
        <f>ROUND(I381*H381,2)</f>
        <v>0</v>
      </c>
      <c r="K381" s="205" t="s">
        <v>139</v>
      </c>
      <c r="L381" s="47"/>
      <c r="M381" s="210" t="s">
        <v>19</v>
      </c>
      <c r="N381" s="211" t="s">
        <v>43</v>
      </c>
      <c r="O381" s="87"/>
      <c r="P381" s="212">
        <f>O381*H381</f>
        <v>0</v>
      </c>
      <c r="Q381" s="212">
        <v>0</v>
      </c>
      <c r="R381" s="212">
        <f>Q381*H381</f>
        <v>0</v>
      </c>
      <c r="S381" s="212">
        <v>0.00069999999999999999</v>
      </c>
      <c r="T381" s="213">
        <f>S381*H381</f>
        <v>0.019272399999999999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4" t="s">
        <v>221</v>
      </c>
      <c r="AT381" s="214" t="s">
        <v>135</v>
      </c>
      <c r="AU381" s="214" t="s">
        <v>141</v>
      </c>
      <c r="AY381" s="20" t="s">
        <v>132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20" t="s">
        <v>141</v>
      </c>
      <c r="BK381" s="215">
        <f>ROUND(I381*H381,2)</f>
        <v>0</v>
      </c>
      <c r="BL381" s="20" t="s">
        <v>221</v>
      </c>
      <c r="BM381" s="214" t="s">
        <v>818</v>
      </c>
    </row>
    <row r="382" s="2" customFormat="1">
      <c r="A382" s="41"/>
      <c r="B382" s="42"/>
      <c r="C382" s="43"/>
      <c r="D382" s="216" t="s">
        <v>143</v>
      </c>
      <c r="E382" s="43"/>
      <c r="F382" s="217" t="s">
        <v>819</v>
      </c>
      <c r="G382" s="43"/>
      <c r="H382" s="43"/>
      <c r="I382" s="218"/>
      <c r="J382" s="43"/>
      <c r="K382" s="43"/>
      <c r="L382" s="47"/>
      <c r="M382" s="219"/>
      <c r="N382" s="220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143</v>
      </c>
      <c r="AU382" s="20" t="s">
        <v>141</v>
      </c>
    </row>
    <row r="383" s="13" customFormat="1">
      <c r="A383" s="13"/>
      <c r="B383" s="221"/>
      <c r="C383" s="222"/>
      <c r="D383" s="223" t="s">
        <v>158</v>
      </c>
      <c r="E383" s="224" t="s">
        <v>19</v>
      </c>
      <c r="F383" s="225" t="s">
        <v>820</v>
      </c>
      <c r="G383" s="222"/>
      <c r="H383" s="226">
        <v>27.532</v>
      </c>
      <c r="I383" s="227"/>
      <c r="J383" s="222"/>
      <c r="K383" s="222"/>
      <c r="L383" s="228"/>
      <c r="M383" s="229"/>
      <c r="N383" s="230"/>
      <c r="O383" s="230"/>
      <c r="P383" s="230"/>
      <c r="Q383" s="230"/>
      <c r="R383" s="230"/>
      <c r="S383" s="230"/>
      <c r="T383" s="23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2" t="s">
        <v>158</v>
      </c>
      <c r="AU383" s="232" t="s">
        <v>141</v>
      </c>
      <c r="AV383" s="13" t="s">
        <v>141</v>
      </c>
      <c r="AW383" s="13" t="s">
        <v>32</v>
      </c>
      <c r="AX383" s="13" t="s">
        <v>79</v>
      </c>
      <c r="AY383" s="232" t="s">
        <v>132</v>
      </c>
    </row>
    <row r="384" s="2" customFormat="1" ht="24.15" customHeight="1">
      <c r="A384" s="41"/>
      <c r="B384" s="42"/>
      <c r="C384" s="203" t="s">
        <v>821</v>
      </c>
      <c r="D384" s="203" t="s">
        <v>135</v>
      </c>
      <c r="E384" s="204" t="s">
        <v>822</v>
      </c>
      <c r="F384" s="205" t="s">
        <v>823</v>
      </c>
      <c r="G384" s="206" t="s">
        <v>147</v>
      </c>
      <c r="H384" s="207">
        <v>7.4400000000000004</v>
      </c>
      <c r="I384" s="208"/>
      <c r="J384" s="209">
        <f>ROUND(I384*H384,2)</f>
        <v>0</v>
      </c>
      <c r="K384" s="205" t="s">
        <v>139</v>
      </c>
      <c r="L384" s="47"/>
      <c r="M384" s="210" t="s">
        <v>19</v>
      </c>
      <c r="N384" s="211" t="s">
        <v>43</v>
      </c>
      <c r="O384" s="87"/>
      <c r="P384" s="212">
        <f>O384*H384</f>
        <v>0</v>
      </c>
      <c r="Q384" s="212">
        <v>0</v>
      </c>
      <c r="R384" s="212">
        <f>Q384*H384</f>
        <v>0</v>
      </c>
      <c r="S384" s="212">
        <v>0</v>
      </c>
      <c r="T384" s="213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4" t="s">
        <v>221</v>
      </c>
      <c r="AT384" s="214" t="s">
        <v>135</v>
      </c>
      <c r="AU384" s="214" t="s">
        <v>141</v>
      </c>
      <c r="AY384" s="20" t="s">
        <v>132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20" t="s">
        <v>141</v>
      </c>
      <c r="BK384" s="215">
        <f>ROUND(I384*H384,2)</f>
        <v>0</v>
      </c>
      <c r="BL384" s="20" t="s">
        <v>221</v>
      </c>
      <c r="BM384" s="214" t="s">
        <v>824</v>
      </c>
    </row>
    <row r="385" s="2" customFormat="1">
      <c r="A385" s="41"/>
      <c r="B385" s="42"/>
      <c r="C385" s="43"/>
      <c r="D385" s="216" t="s">
        <v>143</v>
      </c>
      <c r="E385" s="43"/>
      <c r="F385" s="217" t="s">
        <v>825</v>
      </c>
      <c r="G385" s="43"/>
      <c r="H385" s="43"/>
      <c r="I385" s="218"/>
      <c r="J385" s="43"/>
      <c r="K385" s="43"/>
      <c r="L385" s="47"/>
      <c r="M385" s="219"/>
      <c r="N385" s="220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143</v>
      </c>
      <c r="AU385" s="20" t="s">
        <v>141</v>
      </c>
    </row>
    <row r="386" s="2" customFormat="1" ht="16.5" customHeight="1">
      <c r="A386" s="41"/>
      <c r="B386" s="42"/>
      <c r="C386" s="255" t="s">
        <v>826</v>
      </c>
      <c r="D386" s="255" t="s">
        <v>360</v>
      </c>
      <c r="E386" s="256" t="s">
        <v>827</v>
      </c>
      <c r="F386" s="257" t="s">
        <v>828</v>
      </c>
      <c r="G386" s="258" t="s">
        <v>147</v>
      </c>
      <c r="H386" s="259">
        <v>7.4400000000000004</v>
      </c>
      <c r="I386" s="260"/>
      <c r="J386" s="261">
        <f>ROUND(I386*H386,2)</f>
        <v>0</v>
      </c>
      <c r="K386" s="257" t="s">
        <v>139</v>
      </c>
      <c r="L386" s="262"/>
      <c r="M386" s="263" t="s">
        <v>19</v>
      </c>
      <c r="N386" s="264" t="s">
        <v>43</v>
      </c>
      <c r="O386" s="87"/>
      <c r="P386" s="212">
        <f>O386*H386</f>
        <v>0</v>
      </c>
      <c r="Q386" s="212">
        <v>1.0000000000000001E-05</v>
      </c>
      <c r="R386" s="212">
        <f>Q386*H386</f>
        <v>7.4400000000000006E-05</v>
      </c>
      <c r="S386" s="212">
        <v>0</v>
      </c>
      <c r="T386" s="213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4" t="s">
        <v>307</v>
      </c>
      <c r="AT386" s="214" t="s">
        <v>360</v>
      </c>
      <c r="AU386" s="214" t="s">
        <v>141</v>
      </c>
      <c r="AY386" s="20" t="s">
        <v>132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20" t="s">
        <v>141</v>
      </c>
      <c r="BK386" s="215">
        <f>ROUND(I386*H386,2)</f>
        <v>0</v>
      </c>
      <c r="BL386" s="20" t="s">
        <v>221</v>
      </c>
      <c r="BM386" s="214" t="s">
        <v>829</v>
      </c>
    </row>
    <row r="387" s="2" customFormat="1" ht="16.5" customHeight="1">
      <c r="A387" s="41"/>
      <c r="B387" s="42"/>
      <c r="C387" s="203" t="s">
        <v>830</v>
      </c>
      <c r="D387" s="203" t="s">
        <v>135</v>
      </c>
      <c r="E387" s="204" t="s">
        <v>831</v>
      </c>
      <c r="F387" s="205" t="s">
        <v>832</v>
      </c>
      <c r="G387" s="206" t="s">
        <v>147</v>
      </c>
      <c r="H387" s="207">
        <v>1</v>
      </c>
      <c r="I387" s="208"/>
      <c r="J387" s="209">
        <f>ROUND(I387*H387,2)</f>
        <v>0</v>
      </c>
      <c r="K387" s="205" t="s">
        <v>139</v>
      </c>
      <c r="L387" s="47"/>
      <c r="M387" s="210" t="s">
        <v>19</v>
      </c>
      <c r="N387" s="211" t="s">
        <v>43</v>
      </c>
      <c r="O387" s="87"/>
      <c r="P387" s="212">
        <f>O387*H387</f>
        <v>0</v>
      </c>
      <c r="Q387" s="212">
        <v>0</v>
      </c>
      <c r="R387" s="212">
        <f>Q387*H387</f>
        <v>0</v>
      </c>
      <c r="S387" s="212">
        <v>0.002</v>
      </c>
      <c r="T387" s="213">
        <f>S387*H387</f>
        <v>0.002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4" t="s">
        <v>221</v>
      </c>
      <c r="AT387" s="214" t="s">
        <v>135</v>
      </c>
      <c r="AU387" s="214" t="s">
        <v>141</v>
      </c>
      <c r="AY387" s="20" t="s">
        <v>132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20" t="s">
        <v>141</v>
      </c>
      <c r="BK387" s="215">
        <f>ROUND(I387*H387,2)</f>
        <v>0</v>
      </c>
      <c r="BL387" s="20" t="s">
        <v>221</v>
      </c>
      <c r="BM387" s="214" t="s">
        <v>833</v>
      </c>
    </row>
    <row r="388" s="2" customFormat="1">
      <c r="A388" s="41"/>
      <c r="B388" s="42"/>
      <c r="C388" s="43"/>
      <c r="D388" s="216" t="s">
        <v>143</v>
      </c>
      <c r="E388" s="43"/>
      <c r="F388" s="217" t="s">
        <v>834</v>
      </c>
      <c r="G388" s="43"/>
      <c r="H388" s="43"/>
      <c r="I388" s="218"/>
      <c r="J388" s="43"/>
      <c r="K388" s="43"/>
      <c r="L388" s="47"/>
      <c r="M388" s="219"/>
      <c r="N388" s="220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143</v>
      </c>
      <c r="AU388" s="20" t="s">
        <v>141</v>
      </c>
    </row>
    <row r="389" s="2" customFormat="1" ht="16.5" customHeight="1">
      <c r="A389" s="41"/>
      <c r="B389" s="42"/>
      <c r="C389" s="203" t="s">
        <v>835</v>
      </c>
      <c r="D389" s="203" t="s">
        <v>135</v>
      </c>
      <c r="E389" s="204" t="s">
        <v>836</v>
      </c>
      <c r="F389" s="205" t="s">
        <v>837</v>
      </c>
      <c r="G389" s="206" t="s">
        <v>386</v>
      </c>
      <c r="H389" s="207">
        <v>6</v>
      </c>
      <c r="I389" s="208"/>
      <c r="J389" s="209">
        <f>ROUND(I389*H389,2)</f>
        <v>0</v>
      </c>
      <c r="K389" s="205" t="s">
        <v>139</v>
      </c>
      <c r="L389" s="47"/>
      <c r="M389" s="210" t="s">
        <v>19</v>
      </c>
      <c r="N389" s="211" t="s">
        <v>43</v>
      </c>
      <c r="O389" s="87"/>
      <c r="P389" s="212">
        <f>O389*H389</f>
        <v>0</v>
      </c>
      <c r="Q389" s="212">
        <v>0</v>
      </c>
      <c r="R389" s="212">
        <f>Q389*H389</f>
        <v>0</v>
      </c>
      <c r="S389" s="212">
        <v>0.024</v>
      </c>
      <c r="T389" s="213">
        <f>S389*H389</f>
        <v>0.14400000000000002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4" t="s">
        <v>221</v>
      </c>
      <c r="AT389" s="214" t="s">
        <v>135</v>
      </c>
      <c r="AU389" s="214" t="s">
        <v>141</v>
      </c>
      <c r="AY389" s="20" t="s">
        <v>132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20" t="s">
        <v>141</v>
      </c>
      <c r="BK389" s="215">
        <f>ROUND(I389*H389,2)</f>
        <v>0</v>
      </c>
      <c r="BL389" s="20" t="s">
        <v>221</v>
      </c>
      <c r="BM389" s="214" t="s">
        <v>838</v>
      </c>
    </row>
    <row r="390" s="2" customFormat="1">
      <c r="A390" s="41"/>
      <c r="B390" s="42"/>
      <c r="C390" s="43"/>
      <c r="D390" s="216" t="s">
        <v>143</v>
      </c>
      <c r="E390" s="43"/>
      <c r="F390" s="217" t="s">
        <v>839</v>
      </c>
      <c r="G390" s="43"/>
      <c r="H390" s="43"/>
      <c r="I390" s="218"/>
      <c r="J390" s="43"/>
      <c r="K390" s="43"/>
      <c r="L390" s="47"/>
      <c r="M390" s="219"/>
      <c r="N390" s="220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143</v>
      </c>
      <c r="AU390" s="20" t="s">
        <v>141</v>
      </c>
    </row>
    <row r="391" s="2" customFormat="1" ht="24.15" customHeight="1">
      <c r="A391" s="41"/>
      <c r="B391" s="42"/>
      <c r="C391" s="203" t="s">
        <v>840</v>
      </c>
      <c r="D391" s="203" t="s">
        <v>135</v>
      </c>
      <c r="E391" s="204" t="s">
        <v>841</v>
      </c>
      <c r="F391" s="205" t="s">
        <v>842</v>
      </c>
      <c r="G391" s="206" t="s">
        <v>386</v>
      </c>
      <c r="H391" s="207">
        <v>2</v>
      </c>
      <c r="I391" s="208"/>
      <c r="J391" s="209">
        <f>ROUND(I391*H391,2)</f>
        <v>0</v>
      </c>
      <c r="K391" s="205" t="s">
        <v>19</v>
      </c>
      <c r="L391" s="47"/>
      <c r="M391" s="210" t="s">
        <v>19</v>
      </c>
      <c r="N391" s="211" t="s">
        <v>43</v>
      </c>
      <c r="O391" s="87"/>
      <c r="P391" s="212">
        <f>O391*H391</f>
        <v>0</v>
      </c>
      <c r="Q391" s="212">
        <v>0</v>
      </c>
      <c r="R391" s="212">
        <f>Q391*H391</f>
        <v>0</v>
      </c>
      <c r="S391" s="212">
        <v>0</v>
      </c>
      <c r="T391" s="213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4" t="s">
        <v>221</v>
      </c>
      <c r="AT391" s="214" t="s">
        <v>135</v>
      </c>
      <c r="AU391" s="214" t="s">
        <v>141</v>
      </c>
      <c r="AY391" s="20" t="s">
        <v>132</v>
      </c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20" t="s">
        <v>141</v>
      </c>
      <c r="BK391" s="215">
        <f>ROUND(I391*H391,2)</f>
        <v>0</v>
      </c>
      <c r="BL391" s="20" t="s">
        <v>221</v>
      </c>
      <c r="BM391" s="214" t="s">
        <v>843</v>
      </c>
    </row>
    <row r="392" s="2" customFormat="1" ht="16.5" customHeight="1">
      <c r="A392" s="41"/>
      <c r="B392" s="42"/>
      <c r="C392" s="255" t="s">
        <v>844</v>
      </c>
      <c r="D392" s="255" t="s">
        <v>360</v>
      </c>
      <c r="E392" s="256" t="s">
        <v>845</v>
      </c>
      <c r="F392" s="257" t="s">
        <v>846</v>
      </c>
      <c r="G392" s="258" t="s">
        <v>847</v>
      </c>
      <c r="H392" s="259">
        <v>2</v>
      </c>
      <c r="I392" s="260"/>
      <c r="J392" s="261">
        <f>ROUND(I392*H392,2)</f>
        <v>0</v>
      </c>
      <c r="K392" s="257" t="s">
        <v>19</v>
      </c>
      <c r="L392" s="262"/>
      <c r="M392" s="263" t="s">
        <v>19</v>
      </c>
      <c r="N392" s="264" t="s">
        <v>43</v>
      </c>
      <c r="O392" s="87"/>
      <c r="P392" s="212">
        <f>O392*H392</f>
        <v>0</v>
      </c>
      <c r="Q392" s="212">
        <v>0</v>
      </c>
      <c r="R392" s="212">
        <f>Q392*H392</f>
        <v>0</v>
      </c>
      <c r="S392" s="212">
        <v>0</v>
      </c>
      <c r="T392" s="213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4" t="s">
        <v>307</v>
      </c>
      <c r="AT392" s="214" t="s">
        <v>360</v>
      </c>
      <c r="AU392" s="214" t="s">
        <v>141</v>
      </c>
      <c r="AY392" s="20" t="s">
        <v>132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20" t="s">
        <v>141</v>
      </c>
      <c r="BK392" s="215">
        <f>ROUND(I392*H392,2)</f>
        <v>0</v>
      </c>
      <c r="BL392" s="20" t="s">
        <v>221</v>
      </c>
      <c r="BM392" s="214" t="s">
        <v>848</v>
      </c>
    </row>
    <row r="393" s="2" customFormat="1" ht="21.75" customHeight="1">
      <c r="A393" s="41"/>
      <c r="B393" s="42"/>
      <c r="C393" s="203" t="s">
        <v>849</v>
      </c>
      <c r="D393" s="203" t="s">
        <v>135</v>
      </c>
      <c r="E393" s="204" t="s">
        <v>850</v>
      </c>
      <c r="F393" s="205" t="s">
        <v>851</v>
      </c>
      <c r="G393" s="206" t="s">
        <v>147</v>
      </c>
      <c r="H393" s="207">
        <v>2.1000000000000001</v>
      </c>
      <c r="I393" s="208"/>
      <c r="J393" s="209">
        <f>ROUND(I393*H393,2)</f>
        <v>0</v>
      </c>
      <c r="K393" s="205" t="s">
        <v>139</v>
      </c>
      <c r="L393" s="47"/>
      <c r="M393" s="210" t="s">
        <v>19</v>
      </c>
      <c r="N393" s="211" t="s">
        <v>43</v>
      </c>
      <c r="O393" s="87"/>
      <c r="P393" s="212">
        <f>O393*H393</f>
        <v>0</v>
      </c>
      <c r="Q393" s="212">
        <v>0</v>
      </c>
      <c r="R393" s="212">
        <f>Q393*H393</f>
        <v>0</v>
      </c>
      <c r="S393" s="212">
        <v>0</v>
      </c>
      <c r="T393" s="213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4" t="s">
        <v>221</v>
      </c>
      <c r="AT393" s="214" t="s">
        <v>135</v>
      </c>
      <c r="AU393" s="214" t="s">
        <v>141</v>
      </c>
      <c r="AY393" s="20" t="s">
        <v>132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20" t="s">
        <v>141</v>
      </c>
      <c r="BK393" s="215">
        <f>ROUND(I393*H393,2)</f>
        <v>0</v>
      </c>
      <c r="BL393" s="20" t="s">
        <v>221</v>
      </c>
      <c r="BM393" s="214" t="s">
        <v>852</v>
      </c>
    </row>
    <row r="394" s="2" customFormat="1">
      <c r="A394" s="41"/>
      <c r="B394" s="42"/>
      <c r="C394" s="43"/>
      <c r="D394" s="216" t="s">
        <v>143</v>
      </c>
      <c r="E394" s="43"/>
      <c r="F394" s="217" t="s">
        <v>853</v>
      </c>
      <c r="G394" s="43"/>
      <c r="H394" s="43"/>
      <c r="I394" s="218"/>
      <c r="J394" s="43"/>
      <c r="K394" s="43"/>
      <c r="L394" s="47"/>
      <c r="M394" s="219"/>
      <c r="N394" s="220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143</v>
      </c>
      <c r="AU394" s="20" t="s">
        <v>141</v>
      </c>
    </row>
    <row r="395" s="2" customFormat="1" ht="16.5" customHeight="1">
      <c r="A395" s="41"/>
      <c r="B395" s="42"/>
      <c r="C395" s="255" t="s">
        <v>854</v>
      </c>
      <c r="D395" s="255" t="s">
        <v>360</v>
      </c>
      <c r="E395" s="256" t="s">
        <v>855</v>
      </c>
      <c r="F395" s="257" t="s">
        <v>856</v>
      </c>
      <c r="G395" s="258" t="s">
        <v>147</v>
      </c>
      <c r="H395" s="259">
        <v>2.1000000000000001</v>
      </c>
      <c r="I395" s="260"/>
      <c r="J395" s="261">
        <f>ROUND(I395*H395,2)</f>
        <v>0</v>
      </c>
      <c r="K395" s="257" t="s">
        <v>139</v>
      </c>
      <c r="L395" s="262"/>
      <c r="M395" s="263" t="s">
        <v>19</v>
      </c>
      <c r="N395" s="264" t="s">
        <v>43</v>
      </c>
      <c r="O395" s="87"/>
      <c r="P395" s="212">
        <f>O395*H395</f>
        <v>0</v>
      </c>
      <c r="Q395" s="212">
        <v>0.0040000000000000001</v>
      </c>
      <c r="R395" s="212">
        <f>Q395*H395</f>
        <v>0.0084000000000000012</v>
      </c>
      <c r="S395" s="212">
        <v>0</v>
      </c>
      <c r="T395" s="213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4" t="s">
        <v>307</v>
      </c>
      <c r="AT395" s="214" t="s">
        <v>360</v>
      </c>
      <c r="AU395" s="214" t="s">
        <v>141</v>
      </c>
      <c r="AY395" s="20" t="s">
        <v>132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20" t="s">
        <v>141</v>
      </c>
      <c r="BK395" s="215">
        <f>ROUND(I395*H395,2)</f>
        <v>0</v>
      </c>
      <c r="BL395" s="20" t="s">
        <v>221</v>
      </c>
      <c r="BM395" s="214" t="s">
        <v>857</v>
      </c>
    </row>
    <row r="396" s="2" customFormat="1" ht="16.5" customHeight="1">
      <c r="A396" s="41"/>
      <c r="B396" s="42"/>
      <c r="C396" s="203" t="s">
        <v>858</v>
      </c>
      <c r="D396" s="203" t="s">
        <v>135</v>
      </c>
      <c r="E396" s="204" t="s">
        <v>859</v>
      </c>
      <c r="F396" s="205" t="s">
        <v>860</v>
      </c>
      <c r="G396" s="206" t="s">
        <v>386</v>
      </c>
      <c r="H396" s="207">
        <v>5</v>
      </c>
      <c r="I396" s="208"/>
      <c r="J396" s="209">
        <f>ROUND(I396*H396,2)</f>
        <v>0</v>
      </c>
      <c r="K396" s="205" t="s">
        <v>19</v>
      </c>
      <c r="L396" s="47"/>
      <c r="M396" s="210" t="s">
        <v>19</v>
      </c>
      <c r="N396" s="211" t="s">
        <v>43</v>
      </c>
      <c r="O396" s="87"/>
      <c r="P396" s="212">
        <f>O396*H396</f>
        <v>0</v>
      </c>
      <c r="Q396" s="212">
        <v>0</v>
      </c>
      <c r="R396" s="212">
        <f>Q396*H396</f>
        <v>0</v>
      </c>
      <c r="S396" s="212">
        <v>0</v>
      </c>
      <c r="T396" s="213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4" t="s">
        <v>221</v>
      </c>
      <c r="AT396" s="214" t="s">
        <v>135</v>
      </c>
      <c r="AU396" s="214" t="s">
        <v>141</v>
      </c>
      <c r="AY396" s="20" t="s">
        <v>132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20" t="s">
        <v>141</v>
      </c>
      <c r="BK396" s="215">
        <f>ROUND(I396*H396,2)</f>
        <v>0</v>
      </c>
      <c r="BL396" s="20" t="s">
        <v>221</v>
      </c>
      <c r="BM396" s="214" t="s">
        <v>861</v>
      </c>
    </row>
    <row r="397" s="2" customFormat="1" ht="16.5" customHeight="1">
      <c r="A397" s="41"/>
      <c r="B397" s="42"/>
      <c r="C397" s="255" t="s">
        <v>862</v>
      </c>
      <c r="D397" s="255" t="s">
        <v>360</v>
      </c>
      <c r="E397" s="256" t="s">
        <v>863</v>
      </c>
      <c r="F397" s="257" t="s">
        <v>864</v>
      </c>
      <c r="G397" s="258" t="s">
        <v>386</v>
      </c>
      <c r="H397" s="259">
        <v>1</v>
      </c>
      <c r="I397" s="260"/>
      <c r="J397" s="261">
        <f>ROUND(I397*H397,2)</f>
        <v>0</v>
      </c>
      <c r="K397" s="257" t="s">
        <v>139</v>
      </c>
      <c r="L397" s="262"/>
      <c r="M397" s="263" t="s">
        <v>19</v>
      </c>
      <c r="N397" s="264" t="s">
        <v>43</v>
      </c>
      <c r="O397" s="87"/>
      <c r="P397" s="212">
        <f>O397*H397</f>
        <v>0</v>
      </c>
      <c r="Q397" s="212">
        <v>0.00108</v>
      </c>
      <c r="R397" s="212">
        <f>Q397*H397</f>
        <v>0.00108</v>
      </c>
      <c r="S397" s="212">
        <v>0</v>
      </c>
      <c r="T397" s="213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4" t="s">
        <v>307</v>
      </c>
      <c r="AT397" s="214" t="s">
        <v>360</v>
      </c>
      <c r="AU397" s="214" t="s">
        <v>141</v>
      </c>
      <c r="AY397" s="20" t="s">
        <v>132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20" t="s">
        <v>141</v>
      </c>
      <c r="BK397" s="215">
        <f>ROUND(I397*H397,2)</f>
        <v>0</v>
      </c>
      <c r="BL397" s="20" t="s">
        <v>221</v>
      </c>
      <c r="BM397" s="214" t="s">
        <v>865</v>
      </c>
    </row>
    <row r="398" s="2" customFormat="1" ht="16.5" customHeight="1">
      <c r="A398" s="41"/>
      <c r="B398" s="42"/>
      <c r="C398" s="255" t="s">
        <v>866</v>
      </c>
      <c r="D398" s="255" t="s">
        <v>360</v>
      </c>
      <c r="E398" s="256" t="s">
        <v>867</v>
      </c>
      <c r="F398" s="257" t="s">
        <v>868</v>
      </c>
      <c r="G398" s="258" t="s">
        <v>386</v>
      </c>
      <c r="H398" s="259">
        <v>4</v>
      </c>
      <c r="I398" s="260"/>
      <c r="J398" s="261">
        <f>ROUND(I398*H398,2)</f>
        <v>0</v>
      </c>
      <c r="K398" s="257" t="s">
        <v>139</v>
      </c>
      <c r="L398" s="262"/>
      <c r="M398" s="263" t="s">
        <v>19</v>
      </c>
      <c r="N398" s="264" t="s">
        <v>43</v>
      </c>
      <c r="O398" s="87"/>
      <c r="P398" s="212">
        <f>O398*H398</f>
        <v>0</v>
      </c>
      <c r="Q398" s="212">
        <v>0.0018500000000000001</v>
      </c>
      <c r="R398" s="212">
        <f>Q398*H398</f>
        <v>0.0074000000000000003</v>
      </c>
      <c r="S398" s="212">
        <v>0</v>
      </c>
      <c r="T398" s="213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4" t="s">
        <v>307</v>
      </c>
      <c r="AT398" s="214" t="s">
        <v>360</v>
      </c>
      <c r="AU398" s="214" t="s">
        <v>141</v>
      </c>
      <c r="AY398" s="20" t="s">
        <v>132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20" t="s">
        <v>141</v>
      </c>
      <c r="BK398" s="215">
        <f>ROUND(I398*H398,2)</f>
        <v>0</v>
      </c>
      <c r="BL398" s="20" t="s">
        <v>221</v>
      </c>
      <c r="BM398" s="214" t="s">
        <v>869</v>
      </c>
    </row>
    <row r="399" s="2" customFormat="1" ht="16.5" customHeight="1">
      <c r="A399" s="41"/>
      <c r="B399" s="42"/>
      <c r="C399" s="203" t="s">
        <v>870</v>
      </c>
      <c r="D399" s="203" t="s">
        <v>135</v>
      </c>
      <c r="E399" s="204" t="s">
        <v>871</v>
      </c>
      <c r="F399" s="205" t="s">
        <v>872</v>
      </c>
      <c r="G399" s="206" t="s">
        <v>386</v>
      </c>
      <c r="H399" s="207">
        <v>1</v>
      </c>
      <c r="I399" s="208"/>
      <c r="J399" s="209">
        <f>ROUND(I399*H399,2)</f>
        <v>0</v>
      </c>
      <c r="K399" s="205" t="s">
        <v>19</v>
      </c>
      <c r="L399" s="47"/>
      <c r="M399" s="210" t="s">
        <v>19</v>
      </c>
      <c r="N399" s="211" t="s">
        <v>43</v>
      </c>
      <c r="O399" s="87"/>
      <c r="P399" s="212">
        <f>O399*H399</f>
        <v>0</v>
      </c>
      <c r="Q399" s="212">
        <v>0</v>
      </c>
      <c r="R399" s="212">
        <f>Q399*H399</f>
        <v>0</v>
      </c>
      <c r="S399" s="212">
        <v>0</v>
      </c>
      <c r="T399" s="213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4" t="s">
        <v>221</v>
      </c>
      <c r="AT399" s="214" t="s">
        <v>135</v>
      </c>
      <c r="AU399" s="214" t="s">
        <v>141</v>
      </c>
      <c r="AY399" s="20" t="s">
        <v>132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20" t="s">
        <v>141</v>
      </c>
      <c r="BK399" s="215">
        <f>ROUND(I399*H399,2)</f>
        <v>0</v>
      </c>
      <c r="BL399" s="20" t="s">
        <v>221</v>
      </c>
      <c r="BM399" s="214" t="s">
        <v>873</v>
      </c>
    </row>
    <row r="400" s="2" customFormat="1" ht="21.75" customHeight="1">
      <c r="A400" s="41"/>
      <c r="B400" s="42"/>
      <c r="C400" s="203" t="s">
        <v>874</v>
      </c>
      <c r="D400" s="203" t="s">
        <v>135</v>
      </c>
      <c r="E400" s="204" t="s">
        <v>875</v>
      </c>
      <c r="F400" s="205" t="s">
        <v>876</v>
      </c>
      <c r="G400" s="206" t="s">
        <v>386</v>
      </c>
      <c r="H400" s="207">
        <v>1</v>
      </c>
      <c r="I400" s="208"/>
      <c r="J400" s="209">
        <f>ROUND(I400*H400,2)</f>
        <v>0</v>
      </c>
      <c r="K400" s="205" t="s">
        <v>139</v>
      </c>
      <c r="L400" s="47"/>
      <c r="M400" s="210" t="s">
        <v>19</v>
      </c>
      <c r="N400" s="211" t="s">
        <v>43</v>
      </c>
      <c r="O400" s="87"/>
      <c r="P400" s="212">
        <f>O400*H400</f>
        <v>0</v>
      </c>
      <c r="Q400" s="212">
        <v>0.00013999999999999999</v>
      </c>
      <c r="R400" s="212">
        <f>Q400*H400</f>
        <v>0.00013999999999999999</v>
      </c>
      <c r="S400" s="212">
        <v>0</v>
      </c>
      <c r="T400" s="213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4" t="s">
        <v>221</v>
      </c>
      <c r="AT400" s="214" t="s">
        <v>135</v>
      </c>
      <c r="AU400" s="214" t="s">
        <v>141</v>
      </c>
      <c r="AY400" s="20" t="s">
        <v>132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20" t="s">
        <v>141</v>
      </c>
      <c r="BK400" s="215">
        <f>ROUND(I400*H400,2)</f>
        <v>0</v>
      </c>
      <c r="BL400" s="20" t="s">
        <v>221</v>
      </c>
      <c r="BM400" s="214" t="s">
        <v>877</v>
      </c>
    </row>
    <row r="401" s="2" customFormat="1">
      <c r="A401" s="41"/>
      <c r="B401" s="42"/>
      <c r="C401" s="43"/>
      <c r="D401" s="216" t="s">
        <v>143</v>
      </c>
      <c r="E401" s="43"/>
      <c r="F401" s="217" t="s">
        <v>878</v>
      </c>
      <c r="G401" s="43"/>
      <c r="H401" s="43"/>
      <c r="I401" s="218"/>
      <c r="J401" s="43"/>
      <c r="K401" s="43"/>
      <c r="L401" s="47"/>
      <c r="M401" s="219"/>
      <c r="N401" s="220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143</v>
      </c>
      <c r="AU401" s="20" t="s">
        <v>141</v>
      </c>
    </row>
    <row r="402" s="2" customFormat="1" ht="16.5" customHeight="1">
      <c r="A402" s="41"/>
      <c r="B402" s="42"/>
      <c r="C402" s="203" t="s">
        <v>879</v>
      </c>
      <c r="D402" s="203" t="s">
        <v>135</v>
      </c>
      <c r="E402" s="204" t="s">
        <v>880</v>
      </c>
      <c r="F402" s="205" t="s">
        <v>881</v>
      </c>
      <c r="G402" s="206" t="s">
        <v>386</v>
      </c>
      <c r="H402" s="207">
        <v>1</v>
      </c>
      <c r="I402" s="208"/>
      <c r="J402" s="209">
        <f>ROUND(I402*H402,2)</f>
        <v>0</v>
      </c>
      <c r="K402" s="205" t="s">
        <v>139</v>
      </c>
      <c r="L402" s="47"/>
      <c r="M402" s="210" t="s">
        <v>19</v>
      </c>
      <c r="N402" s="211" t="s">
        <v>43</v>
      </c>
      <c r="O402" s="87"/>
      <c r="P402" s="212">
        <f>O402*H402</f>
        <v>0</v>
      </c>
      <c r="Q402" s="212">
        <v>8.0000000000000007E-05</v>
      </c>
      <c r="R402" s="212">
        <f>Q402*H402</f>
        <v>8.0000000000000007E-05</v>
      </c>
      <c r="S402" s="212">
        <v>0</v>
      </c>
      <c r="T402" s="213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4" t="s">
        <v>221</v>
      </c>
      <c r="AT402" s="214" t="s">
        <v>135</v>
      </c>
      <c r="AU402" s="214" t="s">
        <v>141</v>
      </c>
      <c r="AY402" s="20" t="s">
        <v>132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20" t="s">
        <v>141</v>
      </c>
      <c r="BK402" s="215">
        <f>ROUND(I402*H402,2)</f>
        <v>0</v>
      </c>
      <c r="BL402" s="20" t="s">
        <v>221</v>
      </c>
      <c r="BM402" s="214" t="s">
        <v>882</v>
      </c>
    </row>
    <row r="403" s="2" customFormat="1">
      <c r="A403" s="41"/>
      <c r="B403" s="42"/>
      <c r="C403" s="43"/>
      <c r="D403" s="216" t="s">
        <v>143</v>
      </c>
      <c r="E403" s="43"/>
      <c r="F403" s="217" t="s">
        <v>883</v>
      </c>
      <c r="G403" s="43"/>
      <c r="H403" s="43"/>
      <c r="I403" s="218"/>
      <c r="J403" s="43"/>
      <c r="K403" s="43"/>
      <c r="L403" s="47"/>
      <c r="M403" s="219"/>
      <c r="N403" s="220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143</v>
      </c>
      <c r="AU403" s="20" t="s">
        <v>141</v>
      </c>
    </row>
    <row r="404" s="2" customFormat="1" ht="16.5" customHeight="1">
      <c r="A404" s="41"/>
      <c r="B404" s="42"/>
      <c r="C404" s="255" t="s">
        <v>884</v>
      </c>
      <c r="D404" s="255" t="s">
        <v>360</v>
      </c>
      <c r="E404" s="256" t="s">
        <v>885</v>
      </c>
      <c r="F404" s="257" t="s">
        <v>886</v>
      </c>
      <c r="G404" s="258" t="s">
        <v>386</v>
      </c>
      <c r="H404" s="259">
        <v>1</v>
      </c>
      <c r="I404" s="260"/>
      <c r="J404" s="261">
        <f>ROUND(I404*H404,2)</f>
        <v>0</v>
      </c>
      <c r="K404" s="257" t="s">
        <v>19</v>
      </c>
      <c r="L404" s="262"/>
      <c r="M404" s="263" t="s">
        <v>19</v>
      </c>
      <c r="N404" s="264" t="s">
        <v>43</v>
      </c>
      <c r="O404" s="87"/>
      <c r="P404" s="212">
        <f>O404*H404</f>
        <v>0</v>
      </c>
      <c r="Q404" s="212">
        <v>0</v>
      </c>
      <c r="R404" s="212">
        <f>Q404*H404</f>
        <v>0</v>
      </c>
      <c r="S404" s="212">
        <v>0</v>
      </c>
      <c r="T404" s="213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4" t="s">
        <v>307</v>
      </c>
      <c r="AT404" s="214" t="s">
        <v>360</v>
      </c>
      <c r="AU404" s="214" t="s">
        <v>141</v>
      </c>
      <c r="AY404" s="20" t="s">
        <v>132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20" t="s">
        <v>141</v>
      </c>
      <c r="BK404" s="215">
        <f>ROUND(I404*H404,2)</f>
        <v>0</v>
      </c>
      <c r="BL404" s="20" t="s">
        <v>221</v>
      </c>
      <c r="BM404" s="214" t="s">
        <v>887</v>
      </c>
    </row>
    <row r="405" s="2" customFormat="1" ht="24.15" customHeight="1">
      <c r="A405" s="41"/>
      <c r="B405" s="42"/>
      <c r="C405" s="203" t="s">
        <v>888</v>
      </c>
      <c r="D405" s="203" t="s">
        <v>135</v>
      </c>
      <c r="E405" s="204" t="s">
        <v>889</v>
      </c>
      <c r="F405" s="205" t="s">
        <v>890</v>
      </c>
      <c r="G405" s="206" t="s">
        <v>386</v>
      </c>
      <c r="H405" s="207">
        <v>1</v>
      </c>
      <c r="I405" s="208"/>
      <c r="J405" s="209">
        <f>ROUND(I405*H405,2)</f>
        <v>0</v>
      </c>
      <c r="K405" s="205" t="s">
        <v>139</v>
      </c>
      <c r="L405" s="47"/>
      <c r="M405" s="210" t="s">
        <v>19</v>
      </c>
      <c r="N405" s="211" t="s">
        <v>43</v>
      </c>
      <c r="O405" s="87"/>
      <c r="P405" s="212">
        <f>O405*H405</f>
        <v>0</v>
      </c>
      <c r="Q405" s="212">
        <v>0</v>
      </c>
      <c r="R405" s="212">
        <f>Q405*H405</f>
        <v>0</v>
      </c>
      <c r="S405" s="212">
        <v>0.17399999999999999</v>
      </c>
      <c r="T405" s="213">
        <f>S405*H405</f>
        <v>0.17399999999999999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4" t="s">
        <v>221</v>
      </c>
      <c r="AT405" s="214" t="s">
        <v>135</v>
      </c>
      <c r="AU405" s="214" t="s">
        <v>141</v>
      </c>
      <c r="AY405" s="20" t="s">
        <v>132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20" t="s">
        <v>141</v>
      </c>
      <c r="BK405" s="215">
        <f>ROUND(I405*H405,2)</f>
        <v>0</v>
      </c>
      <c r="BL405" s="20" t="s">
        <v>221</v>
      </c>
      <c r="BM405" s="214" t="s">
        <v>891</v>
      </c>
    </row>
    <row r="406" s="2" customFormat="1">
      <c r="A406" s="41"/>
      <c r="B406" s="42"/>
      <c r="C406" s="43"/>
      <c r="D406" s="216" t="s">
        <v>143</v>
      </c>
      <c r="E406" s="43"/>
      <c r="F406" s="217" t="s">
        <v>892</v>
      </c>
      <c r="G406" s="43"/>
      <c r="H406" s="43"/>
      <c r="I406" s="218"/>
      <c r="J406" s="43"/>
      <c r="K406" s="43"/>
      <c r="L406" s="47"/>
      <c r="M406" s="219"/>
      <c r="N406" s="220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143</v>
      </c>
      <c r="AU406" s="20" t="s">
        <v>141</v>
      </c>
    </row>
    <row r="407" s="2" customFormat="1" ht="16.5" customHeight="1">
      <c r="A407" s="41"/>
      <c r="B407" s="42"/>
      <c r="C407" s="203" t="s">
        <v>893</v>
      </c>
      <c r="D407" s="203" t="s">
        <v>135</v>
      </c>
      <c r="E407" s="204" t="s">
        <v>894</v>
      </c>
      <c r="F407" s="205" t="s">
        <v>895</v>
      </c>
      <c r="G407" s="206" t="s">
        <v>386</v>
      </c>
      <c r="H407" s="207">
        <v>1</v>
      </c>
      <c r="I407" s="208"/>
      <c r="J407" s="209">
        <f>ROUND(I407*H407,2)</f>
        <v>0</v>
      </c>
      <c r="K407" s="205" t="s">
        <v>19</v>
      </c>
      <c r="L407" s="47"/>
      <c r="M407" s="210" t="s">
        <v>19</v>
      </c>
      <c r="N407" s="211" t="s">
        <v>43</v>
      </c>
      <c r="O407" s="87"/>
      <c r="P407" s="212">
        <f>O407*H407</f>
        <v>0</v>
      </c>
      <c r="Q407" s="212">
        <v>0</v>
      </c>
      <c r="R407" s="212">
        <f>Q407*H407</f>
        <v>0</v>
      </c>
      <c r="S407" s="212">
        <v>0</v>
      </c>
      <c r="T407" s="213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4" t="s">
        <v>221</v>
      </c>
      <c r="AT407" s="214" t="s">
        <v>135</v>
      </c>
      <c r="AU407" s="214" t="s">
        <v>141</v>
      </c>
      <c r="AY407" s="20" t="s">
        <v>132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20" t="s">
        <v>141</v>
      </c>
      <c r="BK407" s="215">
        <f>ROUND(I407*H407,2)</f>
        <v>0</v>
      </c>
      <c r="BL407" s="20" t="s">
        <v>221</v>
      </c>
      <c r="BM407" s="214" t="s">
        <v>896</v>
      </c>
    </row>
    <row r="408" s="2" customFormat="1" ht="16.5" customHeight="1">
      <c r="A408" s="41"/>
      <c r="B408" s="42"/>
      <c r="C408" s="255" t="s">
        <v>897</v>
      </c>
      <c r="D408" s="255" t="s">
        <v>360</v>
      </c>
      <c r="E408" s="256" t="s">
        <v>898</v>
      </c>
      <c r="F408" s="257" t="s">
        <v>899</v>
      </c>
      <c r="G408" s="258" t="s">
        <v>386</v>
      </c>
      <c r="H408" s="259">
        <v>1</v>
      </c>
      <c r="I408" s="260"/>
      <c r="J408" s="261">
        <f>ROUND(I408*H408,2)</f>
        <v>0</v>
      </c>
      <c r="K408" s="257" t="s">
        <v>19</v>
      </c>
      <c r="L408" s="262"/>
      <c r="M408" s="263" t="s">
        <v>19</v>
      </c>
      <c r="N408" s="264" t="s">
        <v>43</v>
      </c>
      <c r="O408" s="87"/>
      <c r="P408" s="212">
        <f>O408*H408</f>
        <v>0</v>
      </c>
      <c r="Q408" s="212">
        <v>0</v>
      </c>
      <c r="R408" s="212">
        <f>Q408*H408</f>
        <v>0</v>
      </c>
      <c r="S408" s="212">
        <v>0</v>
      </c>
      <c r="T408" s="213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4" t="s">
        <v>307</v>
      </c>
      <c r="AT408" s="214" t="s">
        <v>360</v>
      </c>
      <c r="AU408" s="214" t="s">
        <v>141</v>
      </c>
      <c r="AY408" s="20" t="s">
        <v>132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0" t="s">
        <v>141</v>
      </c>
      <c r="BK408" s="215">
        <f>ROUND(I408*H408,2)</f>
        <v>0</v>
      </c>
      <c r="BL408" s="20" t="s">
        <v>221</v>
      </c>
      <c r="BM408" s="214" t="s">
        <v>900</v>
      </c>
    </row>
    <row r="409" s="2" customFormat="1" ht="24.15" customHeight="1">
      <c r="A409" s="41"/>
      <c r="B409" s="42"/>
      <c r="C409" s="203" t="s">
        <v>901</v>
      </c>
      <c r="D409" s="203" t="s">
        <v>135</v>
      </c>
      <c r="E409" s="204" t="s">
        <v>902</v>
      </c>
      <c r="F409" s="205" t="s">
        <v>903</v>
      </c>
      <c r="G409" s="206" t="s">
        <v>368</v>
      </c>
      <c r="H409" s="265"/>
      <c r="I409" s="208"/>
      <c r="J409" s="209">
        <f>ROUND(I409*H409,2)</f>
        <v>0</v>
      </c>
      <c r="K409" s="205" t="s">
        <v>139</v>
      </c>
      <c r="L409" s="47"/>
      <c r="M409" s="210" t="s">
        <v>19</v>
      </c>
      <c r="N409" s="211" t="s">
        <v>43</v>
      </c>
      <c r="O409" s="87"/>
      <c r="P409" s="212">
        <f>O409*H409</f>
        <v>0</v>
      </c>
      <c r="Q409" s="212">
        <v>0</v>
      </c>
      <c r="R409" s="212">
        <f>Q409*H409</f>
        <v>0</v>
      </c>
      <c r="S409" s="212">
        <v>0</v>
      </c>
      <c r="T409" s="213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4" t="s">
        <v>221</v>
      </c>
      <c r="AT409" s="214" t="s">
        <v>135</v>
      </c>
      <c r="AU409" s="214" t="s">
        <v>141</v>
      </c>
      <c r="AY409" s="20" t="s">
        <v>132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20" t="s">
        <v>141</v>
      </c>
      <c r="BK409" s="215">
        <f>ROUND(I409*H409,2)</f>
        <v>0</v>
      </c>
      <c r="BL409" s="20" t="s">
        <v>221</v>
      </c>
      <c r="BM409" s="214" t="s">
        <v>904</v>
      </c>
    </row>
    <row r="410" s="2" customFormat="1">
      <c r="A410" s="41"/>
      <c r="B410" s="42"/>
      <c r="C410" s="43"/>
      <c r="D410" s="216" t="s">
        <v>143</v>
      </c>
      <c r="E410" s="43"/>
      <c r="F410" s="217" t="s">
        <v>905</v>
      </c>
      <c r="G410" s="43"/>
      <c r="H410" s="43"/>
      <c r="I410" s="218"/>
      <c r="J410" s="43"/>
      <c r="K410" s="43"/>
      <c r="L410" s="47"/>
      <c r="M410" s="219"/>
      <c r="N410" s="220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143</v>
      </c>
      <c r="AU410" s="20" t="s">
        <v>141</v>
      </c>
    </row>
    <row r="411" s="12" customFormat="1" ht="22.8" customHeight="1">
      <c r="A411" s="12"/>
      <c r="B411" s="187"/>
      <c r="C411" s="188"/>
      <c r="D411" s="189" t="s">
        <v>70</v>
      </c>
      <c r="E411" s="201" t="s">
        <v>906</v>
      </c>
      <c r="F411" s="201" t="s">
        <v>907</v>
      </c>
      <c r="G411" s="188"/>
      <c r="H411" s="188"/>
      <c r="I411" s="191"/>
      <c r="J411" s="202">
        <f>BK411</f>
        <v>0</v>
      </c>
      <c r="K411" s="188"/>
      <c r="L411" s="193"/>
      <c r="M411" s="194"/>
      <c r="N411" s="195"/>
      <c r="O411" s="195"/>
      <c r="P411" s="196">
        <f>SUM(P412:P415)</f>
        <v>0</v>
      </c>
      <c r="Q411" s="195"/>
      <c r="R411" s="196">
        <f>SUM(R412:R415)</f>
        <v>0</v>
      </c>
      <c r="S411" s="195"/>
      <c r="T411" s="197">
        <f>SUM(T412:T415)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98" t="s">
        <v>141</v>
      </c>
      <c r="AT411" s="199" t="s">
        <v>70</v>
      </c>
      <c r="AU411" s="199" t="s">
        <v>79</v>
      </c>
      <c r="AY411" s="198" t="s">
        <v>132</v>
      </c>
      <c r="BK411" s="200">
        <f>SUM(BK412:BK415)</f>
        <v>0</v>
      </c>
    </row>
    <row r="412" s="2" customFormat="1" ht="16.5" customHeight="1">
      <c r="A412" s="41"/>
      <c r="B412" s="42"/>
      <c r="C412" s="203" t="s">
        <v>908</v>
      </c>
      <c r="D412" s="203" t="s">
        <v>135</v>
      </c>
      <c r="E412" s="204" t="s">
        <v>909</v>
      </c>
      <c r="F412" s="205" t="s">
        <v>910</v>
      </c>
      <c r="G412" s="206" t="s">
        <v>386</v>
      </c>
      <c r="H412" s="207">
        <v>7</v>
      </c>
      <c r="I412" s="208"/>
      <c r="J412" s="209">
        <f>ROUND(I412*H412,2)</f>
        <v>0</v>
      </c>
      <c r="K412" s="205" t="s">
        <v>139</v>
      </c>
      <c r="L412" s="47"/>
      <c r="M412" s="210" t="s">
        <v>19</v>
      </c>
      <c r="N412" s="211" t="s">
        <v>43</v>
      </c>
      <c r="O412" s="87"/>
      <c r="P412" s="212">
        <f>O412*H412</f>
        <v>0</v>
      </c>
      <c r="Q412" s="212">
        <v>0</v>
      </c>
      <c r="R412" s="212">
        <f>Q412*H412</f>
        <v>0</v>
      </c>
      <c r="S412" s="212">
        <v>0</v>
      </c>
      <c r="T412" s="213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4" t="s">
        <v>221</v>
      </c>
      <c r="AT412" s="214" t="s">
        <v>135</v>
      </c>
      <c r="AU412" s="214" t="s">
        <v>141</v>
      </c>
      <c r="AY412" s="20" t="s">
        <v>132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20" t="s">
        <v>141</v>
      </c>
      <c r="BK412" s="215">
        <f>ROUND(I412*H412,2)</f>
        <v>0</v>
      </c>
      <c r="BL412" s="20" t="s">
        <v>221</v>
      </c>
      <c r="BM412" s="214" t="s">
        <v>911</v>
      </c>
    </row>
    <row r="413" s="2" customFormat="1">
      <c r="A413" s="41"/>
      <c r="B413" s="42"/>
      <c r="C413" s="43"/>
      <c r="D413" s="216" t="s">
        <v>143</v>
      </c>
      <c r="E413" s="43"/>
      <c r="F413" s="217" t="s">
        <v>912</v>
      </c>
      <c r="G413" s="43"/>
      <c r="H413" s="43"/>
      <c r="I413" s="218"/>
      <c r="J413" s="43"/>
      <c r="K413" s="43"/>
      <c r="L413" s="47"/>
      <c r="M413" s="219"/>
      <c r="N413" s="220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143</v>
      </c>
      <c r="AU413" s="20" t="s">
        <v>141</v>
      </c>
    </row>
    <row r="414" s="2" customFormat="1" ht="24.15" customHeight="1">
      <c r="A414" s="41"/>
      <c r="B414" s="42"/>
      <c r="C414" s="203" t="s">
        <v>913</v>
      </c>
      <c r="D414" s="203" t="s">
        <v>135</v>
      </c>
      <c r="E414" s="204" t="s">
        <v>914</v>
      </c>
      <c r="F414" s="205" t="s">
        <v>915</v>
      </c>
      <c r="G414" s="206" t="s">
        <v>368</v>
      </c>
      <c r="H414" s="265"/>
      <c r="I414" s="208"/>
      <c r="J414" s="209">
        <f>ROUND(I414*H414,2)</f>
        <v>0</v>
      </c>
      <c r="K414" s="205" t="s">
        <v>139</v>
      </c>
      <c r="L414" s="47"/>
      <c r="M414" s="210" t="s">
        <v>19</v>
      </c>
      <c r="N414" s="211" t="s">
        <v>43</v>
      </c>
      <c r="O414" s="87"/>
      <c r="P414" s="212">
        <f>O414*H414</f>
        <v>0</v>
      </c>
      <c r="Q414" s="212">
        <v>0</v>
      </c>
      <c r="R414" s="212">
        <f>Q414*H414</f>
        <v>0</v>
      </c>
      <c r="S414" s="212">
        <v>0</v>
      </c>
      <c r="T414" s="213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4" t="s">
        <v>221</v>
      </c>
      <c r="AT414" s="214" t="s">
        <v>135</v>
      </c>
      <c r="AU414" s="214" t="s">
        <v>141</v>
      </c>
      <c r="AY414" s="20" t="s">
        <v>132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20" t="s">
        <v>141</v>
      </c>
      <c r="BK414" s="215">
        <f>ROUND(I414*H414,2)</f>
        <v>0</v>
      </c>
      <c r="BL414" s="20" t="s">
        <v>221</v>
      </c>
      <c r="BM414" s="214" t="s">
        <v>916</v>
      </c>
    </row>
    <row r="415" s="2" customFormat="1">
      <c r="A415" s="41"/>
      <c r="B415" s="42"/>
      <c r="C415" s="43"/>
      <c r="D415" s="216" t="s">
        <v>143</v>
      </c>
      <c r="E415" s="43"/>
      <c r="F415" s="217" t="s">
        <v>917</v>
      </c>
      <c r="G415" s="43"/>
      <c r="H415" s="43"/>
      <c r="I415" s="218"/>
      <c r="J415" s="43"/>
      <c r="K415" s="43"/>
      <c r="L415" s="47"/>
      <c r="M415" s="219"/>
      <c r="N415" s="220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143</v>
      </c>
      <c r="AU415" s="20" t="s">
        <v>141</v>
      </c>
    </row>
    <row r="416" s="12" customFormat="1" ht="22.8" customHeight="1">
      <c r="A416" s="12"/>
      <c r="B416" s="187"/>
      <c r="C416" s="188"/>
      <c r="D416" s="189" t="s">
        <v>70</v>
      </c>
      <c r="E416" s="201" t="s">
        <v>918</v>
      </c>
      <c r="F416" s="201" t="s">
        <v>919</v>
      </c>
      <c r="G416" s="188"/>
      <c r="H416" s="188"/>
      <c r="I416" s="191"/>
      <c r="J416" s="202">
        <f>BK416</f>
        <v>0</v>
      </c>
      <c r="K416" s="188"/>
      <c r="L416" s="193"/>
      <c r="M416" s="194"/>
      <c r="N416" s="195"/>
      <c r="O416" s="195"/>
      <c r="P416" s="196">
        <f>SUM(P417:P443)</f>
        <v>0</v>
      </c>
      <c r="Q416" s="195"/>
      <c r="R416" s="196">
        <f>SUM(R417:R443)</f>
        <v>0.44628443000000001</v>
      </c>
      <c r="S416" s="195"/>
      <c r="T416" s="197">
        <f>SUM(T417:T443)</f>
        <v>0.48002529999999999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198" t="s">
        <v>141</v>
      </c>
      <c r="AT416" s="199" t="s">
        <v>70</v>
      </c>
      <c r="AU416" s="199" t="s">
        <v>79</v>
      </c>
      <c r="AY416" s="198" t="s">
        <v>132</v>
      </c>
      <c r="BK416" s="200">
        <f>SUM(BK417:BK443)</f>
        <v>0</v>
      </c>
    </row>
    <row r="417" s="2" customFormat="1" ht="16.5" customHeight="1">
      <c r="A417" s="41"/>
      <c r="B417" s="42"/>
      <c r="C417" s="203" t="s">
        <v>920</v>
      </c>
      <c r="D417" s="203" t="s">
        <v>135</v>
      </c>
      <c r="E417" s="204" t="s">
        <v>921</v>
      </c>
      <c r="F417" s="205" t="s">
        <v>922</v>
      </c>
      <c r="G417" s="206" t="s">
        <v>138</v>
      </c>
      <c r="H417" s="207">
        <v>10.715</v>
      </c>
      <c r="I417" s="208"/>
      <c r="J417" s="209">
        <f>ROUND(I417*H417,2)</f>
        <v>0</v>
      </c>
      <c r="K417" s="205" t="s">
        <v>19</v>
      </c>
      <c r="L417" s="47"/>
      <c r="M417" s="210" t="s">
        <v>19</v>
      </c>
      <c r="N417" s="211" t="s">
        <v>43</v>
      </c>
      <c r="O417" s="87"/>
      <c r="P417" s="212">
        <f>O417*H417</f>
        <v>0</v>
      </c>
      <c r="Q417" s="212">
        <v>0.00029999999999999997</v>
      </c>
      <c r="R417" s="212">
        <f>Q417*H417</f>
        <v>0.0032144999999999995</v>
      </c>
      <c r="S417" s="212">
        <v>0</v>
      </c>
      <c r="T417" s="213">
        <f>S417*H417</f>
        <v>0</v>
      </c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R417" s="214" t="s">
        <v>221</v>
      </c>
      <c r="AT417" s="214" t="s">
        <v>135</v>
      </c>
      <c r="AU417" s="214" t="s">
        <v>141</v>
      </c>
      <c r="AY417" s="20" t="s">
        <v>132</v>
      </c>
      <c r="BE417" s="215">
        <f>IF(N417="základní",J417,0)</f>
        <v>0</v>
      </c>
      <c r="BF417" s="215">
        <f>IF(N417="snížená",J417,0)</f>
        <v>0</v>
      </c>
      <c r="BG417" s="215">
        <f>IF(N417="zákl. přenesená",J417,0)</f>
        <v>0</v>
      </c>
      <c r="BH417" s="215">
        <f>IF(N417="sníž. přenesená",J417,0)</f>
        <v>0</v>
      </c>
      <c r="BI417" s="215">
        <f>IF(N417="nulová",J417,0)</f>
        <v>0</v>
      </c>
      <c r="BJ417" s="20" t="s">
        <v>141</v>
      </c>
      <c r="BK417" s="215">
        <f>ROUND(I417*H417,2)</f>
        <v>0</v>
      </c>
      <c r="BL417" s="20" t="s">
        <v>221</v>
      </c>
      <c r="BM417" s="214" t="s">
        <v>923</v>
      </c>
    </row>
    <row r="418" s="13" customFormat="1">
      <c r="A418" s="13"/>
      <c r="B418" s="221"/>
      <c r="C418" s="222"/>
      <c r="D418" s="223" t="s">
        <v>158</v>
      </c>
      <c r="E418" s="224" t="s">
        <v>19</v>
      </c>
      <c r="F418" s="225" t="s">
        <v>924</v>
      </c>
      <c r="G418" s="222"/>
      <c r="H418" s="226">
        <v>3.2999999999999998</v>
      </c>
      <c r="I418" s="227"/>
      <c r="J418" s="222"/>
      <c r="K418" s="222"/>
      <c r="L418" s="228"/>
      <c r="M418" s="229"/>
      <c r="N418" s="230"/>
      <c r="O418" s="230"/>
      <c r="P418" s="230"/>
      <c r="Q418" s="230"/>
      <c r="R418" s="230"/>
      <c r="S418" s="230"/>
      <c r="T418" s="23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2" t="s">
        <v>158</v>
      </c>
      <c r="AU418" s="232" t="s">
        <v>141</v>
      </c>
      <c r="AV418" s="13" t="s">
        <v>141</v>
      </c>
      <c r="AW418" s="13" t="s">
        <v>32</v>
      </c>
      <c r="AX418" s="13" t="s">
        <v>71</v>
      </c>
      <c r="AY418" s="232" t="s">
        <v>132</v>
      </c>
    </row>
    <row r="419" s="14" customFormat="1">
      <c r="A419" s="14"/>
      <c r="B419" s="233"/>
      <c r="C419" s="234"/>
      <c r="D419" s="223" t="s">
        <v>158</v>
      </c>
      <c r="E419" s="235" t="s">
        <v>19</v>
      </c>
      <c r="F419" s="236" t="s">
        <v>203</v>
      </c>
      <c r="G419" s="234"/>
      <c r="H419" s="237">
        <v>3.2999999999999998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3" t="s">
        <v>158</v>
      </c>
      <c r="AU419" s="243" t="s">
        <v>141</v>
      </c>
      <c r="AV419" s="14" t="s">
        <v>133</v>
      </c>
      <c r="AW419" s="14" t="s">
        <v>32</v>
      </c>
      <c r="AX419" s="14" t="s">
        <v>71</v>
      </c>
      <c r="AY419" s="243" t="s">
        <v>132</v>
      </c>
    </row>
    <row r="420" s="13" customFormat="1">
      <c r="A420" s="13"/>
      <c r="B420" s="221"/>
      <c r="C420" s="222"/>
      <c r="D420" s="223" t="s">
        <v>158</v>
      </c>
      <c r="E420" s="224" t="s">
        <v>19</v>
      </c>
      <c r="F420" s="225" t="s">
        <v>925</v>
      </c>
      <c r="G420" s="222"/>
      <c r="H420" s="226">
        <v>7.415</v>
      </c>
      <c r="I420" s="227"/>
      <c r="J420" s="222"/>
      <c r="K420" s="222"/>
      <c r="L420" s="228"/>
      <c r="M420" s="229"/>
      <c r="N420" s="230"/>
      <c r="O420" s="230"/>
      <c r="P420" s="230"/>
      <c r="Q420" s="230"/>
      <c r="R420" s="230"/>
      <c r="S420" s="230"/>
      <c r="T420" s="231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2" t="s">
        <v>158</v>
      </c>
      <c r="AU420" s="232" t="s">
        <v>141</v>
      </c>
      <c r="AV420" s="13" t="s">
        <v>141</v>
      </c>
      <c r="AW420" s="13" t="s">
        <v>32</v>
      </c>
      <c r="AX420" s="13" t="s">
        <v>71</v>
      </c>
      <c r="AY420" s="232" t="s">
        <v>132</v>
      </c>
    </row>
    <row r="421" s="14" customFormat="1">
      <c r="A421" s="14"/>
      <c r="B421" s="233"/>
      <c r="C421" s="234"/>
      <c r="D421" s="223" t="s">
        <v>158</v>
      </c>
      <c r="E421" s="235" t="s">
        <v>19</v>
      </c>
      <c r="F421" s="236" t="s">
        <v>203</v>
      </c>
      <c r="G421" s="234"/>
      <c r="H421" s="237">
        <v>7.415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3" t="s">
        <v>158</v>
      </c>
      <c r="AU421" s="243" t="s">
        <v>141</v>
      </c>
      <c r="AV421" s="14" t="s">
        <v>133</v>
      </c>
      <c r="AW421" s="14" t="s">
        <v>32</v>
      </c>
      <c r="AX421" s="14" t="s">
        <v>71</v>
      </c>
      <c r="AY421" s="243" t="s">
        <v>132</v>
      </c>
    </row>
    <row r="422" s="15" customFormat="1">
      <c r="A422" s="15"/>
      <c r="B422" s="244"/>
      <c r="C422" s="245"/>
      <c r="D422" s="223" t="s">
        <v>158</v>
      </c>
      <c r="E422" s="246" t="s">
        <v>19</v>
      </c>
      <c r="F422" s="247" t="s">
        <v>205</v>
      </c>
      <c r="G422" s="245"/>
      <c r="H422" s="248">
        <v>10.715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4" t="s">
        <v>158</v>
      </c>
      <c r="AU422" s="254" t="s">
        <v>141</v>
      </c>
      <c r="AV422" s="15" t="s">
        <v>140</v>
      </c>
      <c r="AW422" s="15" t="s">
        <v>32</v>
      </c>
      <c r="AX422" s="15" t="s">
        <v>79</v>
      </c>
      <c r="AY422" s="254" t="s">
        <v>132</v>
      </c>
    </row>
    <row r="423" s="2" customFormat="1" ht="24.15" customHeight="1">
      <c r="A423" s="41"/>
      <c r="B423" s="42"/>
      <c r="C423" s="203" t="s">
        <v>926</v>
      </c>
      <c r="D423" s="203" t="s">
        <v>135</v>
      </c>
      <c r="E423" s="204" t="s">
        <v>927</v>
      </c>
      <c r="F423" s="205" t="s">
        <v>928</v>
      </c>
      <c r="G423" s="206" t="s">
        <v>138</v>
      </c>
      <c r="H423" s="207">
        <v>10.715</v>
      </c>
      <c r="I423" s="208"/>
      <c r="J423" s="209">
        <f>ROUND(I423*H423,2)</f>
        <v>0</v>
      </c>
      <c r="K423" s="205" t="s">
        <v>139</v>
      </c>
      <c r="L423" s="47"/>
      <c r="M423" s="210" t="s">
        <v>19</v>
      </c>
      <c r="N423" s="211" t="s">
        <v>43</v>
      </c>
      <c r="O423" s="87"/>
      <c r="P423" s="212">
        <f>O423*H423</f>
        <v>0</v>
      </c>
      <c r="Q423" s="212">
        <v>0.012</v>
      </c>
      <c r="R423" s="212">
        <f>Q423*H423</f>
        <v>0.12858</v>
      </c>
      <c r="S423" s="212">
        <v>0</v>
      </c>
      <c r="T423" s="213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14" t="s">
        <v>221</v>
      </c>
      <c r="AT423" s="214" t="s">
        <v>135</v>
      </c>
      <c r="AU423" s="214" t="s">
        <v>141</v>
      </c>
      <c r="AY423" s="20" t="s">
        <v>132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20" t="s">
        <v>141</v>
      </c>
      <c r="BK423" s="215">
        <f>ROUND(I423*H423,2)</f>
        <v>0</v>
      </c>
      <c r="BL423" s="20" t="s">
        <v>221</v>
      </c>
      <c r="BM423" s="214" t="s">
        <v>929</v>
      </c>
    </row>
    <row r="424" s="2" customFormat="1">
      <c r="A424" s="41"/>
      <c r="B424" s="42"/>
      <c r="C424" s="43"/>
      <c r="D424" s="216" t="s">
        <v>143</v>
      </c>
      <c r="E424" s="43"/>
      <c r="F424" s="217" t="s">
        <v>930</v>
      </c>
      <c r="G424" s="43"/>
      <c r="H424" s="43"/>
      <c r="I424" s="218"/>
      <c r="J424" s="43"/>
      <c r="K424" s="43"/>
      <c r="L424" s="47"/>
      <c r="M424" s="219"/>
      <c r="N424" s="220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143</v>
      </c>
      <c r="AU424" s="20" t="s">
        <v>141</v>
      </c>
    </row>
    <row r="425" s="2" customFormat="1" ht="16.5" customHeight="1">
      <c r="A425" s="41"/>
      <c r="B425" s="42"/>
      <c r="C425" s="203" t="s">
        <v>931</v>
      </c>
      <c r="D425" s="203" t="s">
        <v>135</v>
      </c>
      <c r="E425" s="204" t="s">
        <v>932</v>
      </c>
      <c r="F425" s="205" t="s">
        <v>933</v>
      </c>
      <c r="G425" s="206" t="s">
        <v>147</v>
      </c>
      <c r="H425" s="207">
        <v>8.6699999999999999</v>
      </c>
      <c r="I425" s="208"/>
      <c r="J425" s="209">
        <f>ROUND(I425*H425,2)</f>
        <v>0</v>
      </c>
      <c r="K425" s="205" t="s">
        <v>139</v>
      </c>
      <c r="L425" s="47"/>
      <c r="M425" s="210" t="s">
        <v>19</v>
      </c>
      <c r="N425" s="211" t="s">
        <v>43</v>
      </c>
      <c r="O425" s="87"/>
      <c r="P425" s="212">
        <f>O425*H425</f>
        <v>0</v>
      </c>
      <c r="Q425" s="212">
        <v>0</v>
      </c>
      <c r="R425" s="212">
        <f>Q425*H425</f>
        <v>0</v>
      </c>
      <c r="S425" s="212">
        <v>0.01174</v>
      </c>
      <c r="T425" s="213">
        <f>S425*H425</f>
        <v>0.10178580000000001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14" t="s">
        <v>221</v>
      </c>
      <c r="AT425" s="214" t="s">
        <v>135</v>
      </c>
      <c r="AU425" s="214" t="s">
        <v>141</v>
      </c>
      <c r="AY425" s="20" t="s">
        <v>132</v>
      </c>
      <c r="BE425" s="215">
        <f>IF(N425="základní",J425,0)</f>
        <v>0</v>
      </c>
      <c r="BF425" s="215">
        <f>IF(N425="snížená",J425,0)</f>
        <v>0</v>
      </c>
      <c r="BG425" s="215">
        <f>IF(N425="zákl. přenesená",J425,0)</f>
        <v>0</v>
      </c>
      <c r="BH425" s="215">
        <f>IF(N425="sníž. přenesená",J425,0)</f>
        <v>0</v>
      </c>
      <c r="BI425" s="215">
        <f>IF(N425="nulová",J425,0)</f>
        <v>0</v>
      </c>
      <c r="BJ425" s="20" t="s">
        <v>141</v>
      </c>
      <c r="BK425" s="215">
        <f>ROUND(I425*H425,2)</f>
        <v>0</v>
      </c>
      <c r="BL425" s="20" t="s">
        <v>221</v>
      </c>
      <c r="BM425" s="214" t="s">
        <v>934</v>
      </c>
    </row>
    <row r="426" s="2" customFormat="1">
      <c r="A426" s="41"/>
      <c r="B426" s="42"/>
      <c r="C426" s="43"/>
      <c r="D426" s="216" t="s">
        <v>143</v>
      </c>
      <c r="E426" s="43"/>
      <c r="F426" s="217" t="s">
        <v>935</v>
      </c>
      <c r="G426" s="43"/>
      <c r="H426" s="43"/>
      <c r="I426" s="218"/>
      <c r="J426" s="43"/>
      <c r="K426" s="43"/>
      <c r="L426" s="47"/>
      <c r="M426" s="219"/>
      <c r="N426" s="220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143</v>
      </c>
      <c r="AU426" s="20" t="s">
        <v>141</v>
      </c>
    </row>
    <row r="427" s="2" customFormat="1" ht="24.15" customHeight="1">
      <c r="A427" s="41"/>
      <c r="B427" s="42"/>
      <c r="C427" s="203" t="s">
        <v>936</v>
      </c>
      <c r="D427" s="203" t="s">
        <v>135</v>
      </c>
      <c r="E427" s="204" t="s">
        <v>937</v>
      </c>
      <c r="F427" s="205" t="s">
        <v>938</v>
      </c>
      <c r="G427" s="206" t="s">
        <v>147</v>
      </c>
      <c r="H427" s="207">
        <v>8.6699999999999999</v>
      </c>
      <c r="I427" s="208"/>
      <c r="J427" s="209">
        <f>ROUND(I427*H427,2)</f>
        <v>0</v>
      </c>
      <c r="K427" s="205" t="s">
        <v>139</v>
      </c>
      <c r="L427" s="47"/>
      <c r="M427" s="210" t="s">
        <v>19</v>
      </c>
      <c r="N427" s="211" t="s">
        <v>43</v>
      </c>
      <c r="O427" s="87"/>
      <c r="P427" s="212">
        <f>O427*H427</f>
        <v>0</v>
      </c>
      <c r="Q427" s="212">
        <v>0.00058</v>
      </c>
      <c r="R427" s="212">
        <f>Q427*H427</f>
        <v>0.0050286000000000003</v>
      </c>
      <c r="S427" s="212">
        <v>0</v>
      </c>
      <c r="T427" s="213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4" t="s">
        <v>221</v>
      </c>
      <c r="AT427" s="214" t="s">
        <v>135</v>
      </c>
      <c r="AU427" s="214" t="s">
        <v>141</v>
      </c>
      <c r="AY427" s="20" t="s">
        <v>132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20" t="s">
        <v>141</v>
      </c>
      <c r="BK427" s="215">
        <f>ROUND(I427*H427,2)</f>
        <v>0</v>
      </c>
      <c r="BL427" s="20" t="s">
        <v>221</v>
      </c>
      <c r="BM427" s="214" t="s">
        <v>939</v>
      </c>
    </row>
    <row r="428" s="2" customFormat="1">
      <c r="A428" s="41"/>
      <c r="B428" s="42"/>
      <c r="C428" s="43"/>
      <c r="D428" s="216" t="s">
        <v>143</v>
      </c>
      <c r="E428" s="43"/>
      <c r="F428" s="217" t="s">
        <v>940</v>
      </c>
      <c r="G428" s="43"/>
      <c r="H428" s="43"/>
      <c r="I428" s="218"/>
      <c r="J428" s="43"/>
      <c r="K428" s="43"/>
      <c r="L428" s="47"/>
      <c r="M428" s="219"/>
      <c r="N428" s="220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143</v>
      </c>
      <c r="AU428" s="20" t="s">
        <v>141</v>
      </c>
    </row>
    <row r="429" s="2" customFormat="1" ht="16.5" customHeight="1">
      <c r="A429" s="41"/>
      <c r="B429" s="42"/>
      <c r="C429" s="255" t="s">
        <v>941</v>
      </c>
      <c r="D429" s="255" t="s">
        <v>360</v>
      </c>
      <c r="E429" s="256" t="s">
        <v>942</v>
      </c>
      <c r="F429" s="257" t="s">
        <v>943</v>
      </c>
      <c r="G429" s="258" t="s">
        <v>147</v>
      </c>
      <c r="H429" s="259">
        <v>9.5370000000000008</v>
      </c>
      <c r="I429" s="260"/>
      <c r="J429" s="261">
        <f>ROUND(I429*H429,2)</f>
        <v>0</v>
      </c>
      <c r="K429" s="257" t="s">
        <v>139</v>
      </c>
      <c r="L429" s="262"/>
      <c r="M429" s="263" t="s">
        <v>19</v>
      </c>
      <c r="N429" s="264" t="s">
        <v>43</v>
      </c>
      <c r="O429" s="87"/>
      <c r="P429" s="212">
        <f>O429*H429</f>
        <v>0</v>
      </c>
      <c r="Q429" s="212">
        <v>0.00264</v>
      </c>
      <c r="R429" s="212">
        <f>Q429*H429</f>
        <v>0.025177680000000001</v>
      </c>
      <c r="S429" s="212">
        <v>0</v>
      </c>
      <c r="T429" s="213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4" t="s">
        <v>307</v>
      </c>
      <c r="AT429" s="214" t="s">
        <v>360</v>
      </c>
      <c r="AU429" s="214" t="s">
        <v>141</v>
      </c>
      <c r="AY429" s="20" t="s">
        <v>132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20" t="s">
        <v>141</v>
      </c>
      <c r="BK429" s="215">
        <f>ROUND(I429*H429,2)</f>
        <v>0</v>
      </c>
      <c r="BL429" s="20" t="s">
        <v>221</v>
      </c>
      <c r="BM429" s="214" t="s">
        <v>944</v>
      </c>
    </row>
    <row r="430" s="13" customFormat="1">
      <c r="A430" s="13"/>
      <c r="B430" s="221"/>
      <c r="C430" s="222"/>
      <c r="D430" s="223" t="s">
        <v>158</v>
      </c>
      <c r="E430" s="222"/>
      <c r="F430" s="225" t="s">
        <v>945</v>
      </c>
      <c r="G430" s="222"/>
      <c r="H430" s="226">
        <v>9.5370000000000008</v>
      </c>
      <c r="I430" s="227"/>
      <c r="J430" s="222"/>
      <c r="K430" s="222"/>
      <c r="L430" s="228"/>
      <c r="M430" s="229"/>
      <c r="N430" s="230"/>
      <c r="O430" s="230"/>
      <c r="P430" s="230"/>
      <c r="Q430" s="230"/>
      <c r="R430" s="230"/>
      <c r="S430" s="230"/>
      <c r="T430" s="23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2" t="s">
        <v>158</v>
      </c>
      <c r="AU430" s="232" t="s">
        <v>141</v>
      </c>
      <c r="AV430" s="13" t="s">
        <v>141</v>
      </c>
      <c r="AW430" s="13" t="s">
        <v>4</v>
      </c>
      <c r="AX430" s="13" t="s">
        <v>79</v>
      </c>
      <c r="AY430" s="232" t="s">
        <v>132</v>
      </c>
    </row>
    <row r="431" s="2" customFormat="1" ht="16.5" customHeight="1">
      <c r="A431" s="41"/>
      <c r="B431" s="42"/>
      <c r="C431" s="203" t="s">
        <v>946</v>
      </c>
      <c r="D431" s="203" t="s">
        <v>135</v>
      </c>
      <c r="E431" s="204" t="s">
        <v>947</v>
      </c>
      <c r="F431" s="205" t="s">
        <v>948</v>
      </c>
      <c r="G431" s="206" t="s">
        <v>138</v>
      </c>
      <c r="H431" s="207">
        <v>10.715</v>
      </c>
      <c r="I431" s="208"/>
      <c r="J431" s="209">
        <f>ROUND(I431*H431,2)</f>
        <v>0</v>
      </c>
      <c r="K431" s="205" t="s">
        <v>19</v>
      </c>
      <c r="L431" s="47"/>
      <c r="M431" s="210" t="s">
        <v>19</v>
      </c>
      <c r="N431" s="211" t="s">
        <v>43</v>
      </c>
      <c r="O431" s="87"/>
      <c r="P431" s="212">
        <f>O431*H431</f>
        <v>0</v>
      </c>
      <c r="Q431" s="212">
        <v>0</v>
      </c>
      <c r="R431" s="212">
        <f>Q431*H431</f>
        <v>0</v>
      </c>
      <c r="S431" s="212">
        <v>0.035299999999999998</v>
      </c>
      <c r="T431" s="213">
        <f>S431*H431</f>
        <v>0.37823949999999995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14" t="s">
        <v>221</v>
      </c>
      <c r="AT431" s="214" t="s">
        <v>135</v>
      </c>
      <c r="AU431" s="214" t="s">
        <v>141</v>
      </c>
      <c r="AY431" s="20" t="s">
        <v>132</v>
      </c>
      <c r="BE431" s="215">
        <f>IF(N431="základní",J431,0)</f>
        <v>0</v>
      </c>
      <c r="BF431" s="215">
        <f>IF(N431="snížená",J431,0)</f>
        <v>0</v>
      </c>
      <c r="BG431" s="215">
        <f>IF(N431="zákl. přenesená",J431,0)</f>
        <v>0</v>
      </c>
      <c r="BH431" s="215">
        <f>IF(N431="sníž. přenesená",J431,0)</f>
        <v>0</v>
      </c>
      <c r="BI431" s="215">
        <f>IF(N431="nulová",J431,0)</f>
        <v>0</v>
      </c>
      <c r="BJ431" s="20" t="s">
        <v>141</v>
      </c>
      <c r="BK431" s="215">
        <f>ROUND(I431*H431,2)</f>
        <v>0</v>
      </c>
      <c r="BL431" s="20" t="s">
        <v>221</v>
      </c>
      <c r="BM431" s="214" t="s">
        <v>949</v>
      </c>
    </row>
    <row r="432" s="2" customFormat="1" ht="24.15" customHeight="1">
      <c r="A432" s="41"/>
      <c r="B432" s="42"/>
      <c r="C432" s="203" t="s">
        <v>950</v>
      </c>
      <c r="D432" s="203" t="s">
        <v>135</v>
      </c>
      <c r="E432" s="204" t="s">
        <v>951</v>
      </c>
      <c r="F432" s="205" t="s">
        <v>952</v>
      </c>
      <c r="G432" s="206" t="s">
        <v>138</v>
      </c>
      <c r="H432" s="207">
        <v>10.715</v>
      </c>
      <c r="I432" s="208"/>
      <c r="J432" s="209">
        <f>ROUND(I432*H432,2)</f>
        <v>0</v>
      </c>
      <c r="K432" s="205" t="s">
        <v>19</v>
      </c>
      <c r="L432" s="47"/>
      <c r="M432" s="210" t="s">
        <v>19</v>
      </c>
      <c r="N432" s="211" t="s">
        <v>43</v>
      </c>
      <c r="O432" s="87"/>
      <c r="P432" s="212">
        <f>O432*H432</f>
        <v>0</v>
      </c>
      <c r="Q432" s="212">
        <v>0.0053</v>
      </c>
      <c r="R432" s="212">
        <f>Q432*H432</f>
        <v>0.0567895</v>
      </c>
      <c r="S432" s="212">
        <v>0</v>
      </c>
      <c r="T432" s="213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4" t="s">
        <v>221</v>
      </c>
      <c r="AT432" s="214" t="s">
        <v>135</v>
      </c>
      <c r="AU432" s="214" t="s">
        <v>141</v>
      </c>
      <c r="AY432" s="20" t="s">
        <v>132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20" t="s">
        <v>141</v>
      </c>
      <c r="BK432" s="215">
        <f>ROUND(I432*H432,2)</f>
        <v>0</v>
      </c>
      <c r="BL432" s="20" t="s">
        <v>221</v>
      </c>
      <c r="BM432" s="214" t="s">
        <v>953</v>
      </c>
    </row>
    <row r="433" s="2" customFormat="1" ht="16.5" customHeight="1">
      <c r="A433" s="41"/>
      <c r="B433" s="42"/>
      <c r="C433" s="255" t="s">
        <v>954</v>
      </c>
      <c r="D433" s="255" t="s">
        <v>360</v>
      </c>
      <c r="E433" s="256" t="s">
        <v>955</v>
      </c>
      <c r="F433" s="257" t="s">
        <v>956</v>
      </c>
      <c r="G433" s="258" t="s">
        <v>138</v>
      </c>
      <c r="H433" s="259">
        <v>11.787000000000001</v>
      </c>
      <c r="I433" s="260"/>
      <c r="J433" s="261">
        <f>ROUND(I433*H433,2)</f>
        <v>0</v>
      </c>
      <c r="K433" s="257" t="s">
        <v>19</v>
      </c>
      <c r="L433" s="262"/>
      <c r="M433" s="263" t="s">
        <v>19</v>
      </c>
      <c r="N433" s="264" t="s">
        <v>43</v>
      </c>
      <c r="O433" s="87"/>
      <c r="P433" s="212">
        <f>O433*H433</f>
        <v>0</v>
      </c>
      <c r="Q433" s="212">
        <v>0.019199999999999998</v>
      </c>
      <c r="R433" s="212">
        <f>Q433*H433</f>
        <v>0.2263104</v>
      </c>
      <c r="S433" s="212">
        <v>0</v>
      </c>
      <c r="T433" s="213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4" t="s">
        <v>307</v>
      </c>
      <c r="AT433" s="214" t="s">
        <v>360</v>
      </c>
      <c r="AU433" s="214" t="s">
        <v>141</v>
      </c>
      <c r="AY433" s="20" t="s">
        <v>132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20" t="s">
        <v>141</v>
      </c>
      <c r="BK433" s="215">
        <f>ROUND(I433*H433,2)</f>
        <v>0</v>
      </c>
      <c r="BL433" s="20" t="s">
        <v>221</v>
      </c>
      <c r="BM433" s="214" t="s">
        <v>957</v>
      </c>
    </row>
    <row r="434" s="13" customFormat="1">
      <c r="A434" s="13"/>
      <c r="B434" s="221"/>
      <c r="C434" s="222"/>
      <c r="D434" s="223" t="s">
        <v>158</v>
      </c>
      <c r="E434" s="224" t="s">
        <v>19</v>
      </c>
      <c r="F434" s="225" t="s">
        <v>958</v>
      </c>
      <c r="G434" s="222"/>
      <c r="H434" s="226">
        <v>11.787000000000001</v>
      </c>
      <c r="I434" s="227"/>
      <c r="J434" s="222"/>
      <c r="K434" s="222"/>
      <c r="L434" s="228"/>
      <c r="M434" s="229"/>
      <c r="N434" s="230"/>
      <c r="O434" s="230"/>
      <c r="P434" s="230"/>
      <c r="Q434" s="230"/>
      <c r="R434" s="230"/>
      <c r="S434" s="230"/>
      <c r="T434" s="23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2" t="s">
        <v>158</v>
      </c>
      <c r="AU434" s="232" t="s">
        <v>141</v>
      </c>
      <c r="AV434" s="13" t="s">
        <v>141</v>
      </c>
      <c r="AW434" s="13" t="s">
        <v>32</v>
      </c>
      <c r="AX434" s="13" t="s">
        <v>71</v>
      </c>
      <c r="AY434" s="232" t="s">
        <v>132</v>
      </c>
    </row>
    <row r="435" s="15" customFormat="1">
      <c r="A435" s="15"/>
      <c r="B435" s="244"/>
      <c r="C435" s="245"/>
      <c r="D435" s="223" t="s">
        <v>158</v>
      </c>
      <c r="E435" s="246" t="s">
        <v>19</v>
      </c>
      <c r="F435" s="247" t="s">
        <v>205</v>
      </c>
      <c r="G435" s="245"/>
      <c r="H435" s="248">
        <v>11.787000000000001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4" t="s">
        <v>158</v>
      </c>
      <c r="AU435" s="254" t="s">
        <v>141</v>
      </c>
      <c r="AV435" s="15" t="s">
        <v>140</v>
      </c>
      <c r="AW435" s="15" t="s">
        <v>32</v>
      </c>
      <c r="AX435" s="15" t="s">
        <v>79</v>
      </c>
      <c r="AY435" s="254" t="s">
        <v>132</v>
      </c>
    </row>
    <row r="436" s="2" customFormat="1" ht="21.75" customHeight="1">
      <c r="A436" s="41"/>
      <c r="B436" s="42"/>
      <c r="C436" s="203" t="s">
        <v>959</v>
      </c>
      <c r="D436" s="203" t="s">
        <v>135</v>
      </c>
      <c r="E436" s="204" t="s">
        <v>960</v>
      </c>
      <c r="F436" s="205" t="s">
        <v>961</v>
      </c>
      <c r="G436" s="206" t="s">
        <v>138</v>
      </c>
      <c r="H436" s="207">
        <v>3.2999999999999998</v>
      </c>
      <c r="I436" s="208"/>
      <c r="J436" s="209">
        <f>ROUND(I436*H436,2)</f>
        <v>0</v>
      </c>
      <c r="K436" s="205" t="s">
        <v>19</v>
      </c>
      <c r="L436" s="47"/>
      <c r="M436" s="210" t="s">
        <v>19</v>
      </c>
      <c r="N436" s="211" t="s">
        <v>43</v>
      </c>
      <c r="O436" s="87"/>
      <c r="P436" s="212">
        <f>O436*H436</f>
        <v>0</v>
      </c>
      <c r="Q436" s="212">
        <v>0</v>
      </c>
      <c r="R436" s="212">
        <f>Q436*H436</f>
        <v>0</v>
      </c>
      <c r="S436" s="212">
        <v>0</v>
      </c>
      <c r="T436" s="213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4" t="s">
        <v>221</v>
      </c>
      <c r="AT436" s="214" t="s">
        <v>135</v>
      </c>
      <c r="AU436" s="214" t="s">
        <v>141</v>
      </c>
      <c r="AY436" s="20" t="s">
        <v>132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20" t="s">
        <v>141</v>
      </c>
      <c r="BK436" s="215">
        <f>ROUND(I436*H436,2)</f>
        <v>0</v>
      </c>
      <c r="BL436" s="20" t="s">
        <v>221</v>
      </c>
      <c r="BM436" s="214" t="s">
        <v>962</v>
      </c>
    </row>
    <row r="437" s="2" customFormat="1" ht="21.75" customHeight="1">
      <c r="A437" s="41"/>
      <c r="B437" s="42"/>
      <c r="C437" s="203" t="s">
        <v>963</v>
      </c>
      <c r="D437" s="203" t="s">
        <v>135</v>
      </c>
      <c r="E437" s="204" t="s">
        <v>964</v>
      </c>
      <c r="F437" s="205" t="s">
        <v>965</v>
      </c>
      <c r="G437" s="206" t="s">
        <v>138</v>
      </c>
      <c r="H437" s="207">
        <v>3.2999999999999998</v>
      </c>
      <c r="I437" s="208"/>
      <c r="J437" s="209">
        <f>ROUND(I437*H437,2)</f>
        <v>0</v>
      </c>
      <c r="K437" s="205" t="s">
        <v>19</v>
      </c>
      <c r="L437" s="47"/>
      <c r="M437" s="210" t="s">
        <v>19</v>
      </c>
      <c r="N437" s="211" t="s">
        <v>43</v>
      </c>
      <c r="O437" s="87"/>
      <c r="P437" s="212">
        <f>O437*H437</f>
        <v>0</v>
      </c>
      <c r="Q437" s="212">
        <v>0</v>
      </c>
      <c r="R437" s="212">
        <f>Q437*H437</f>
        <v>0</v>
      </c>
      <c r="S437" s="212">
        <v>0</v>
      </c>
      <c r="T437" s="213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4" t="s">
        <v>221</v>
      </c>
      <c r="AT437" s="214" t="s">
        <v>135</v>
      </c>
      <c r="AU437" s="214" t="s">
        <v>141</v>
      </c>
      <c r="AY437" s="20" t="s">
        <v>132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20" t="s">
        <v>141</v>
      </c>
      <c r="BK437" s="215">
        <f>ROUND(I437*H437,2)</f>
        <v>0</v>
      </c>
      <c r="BL437" s="20" t="s">
        <v>221</v>
      </c>
      <c r="BM437" s="214" t="s">
        <v>966</v>
      </c>
    </row>
    <row r="438" s="2" customFormat="1" ht="16.5" customHeight="1">
      <c r="A438" s="41"/>
      <c r="B438" s="42"/>
      <c r="C438" s="203" t="s">
        <v>967</v>
      </c>
      <c r="D438" s="203" t="s">
        <v>135</v>
      </c>
      <c r="E438" s="204" t="s">
        <v>968</v>
      </c>
      <c r="F438" s="205" t="s">
        <v>969</v>
      </c>
      <c r="G438" s="206" t="s">
        <v>147</v>
      </c>
      <c r="H438" s="207">
        <v>21.600000000000001</v>
      </c>
      <c r="I438" s="208"/>
      <c r="J438" s="209">
        <f>ROUND(I438*H438,2)</f>
        <v>0</v>
      </c>
      <c r="K438" s="205" t="s">
        <v>139</v>
      </c>
      <c r="L438" s="47"/>
      <c r="M438" s="210" t="s">
        <v>19</v>
      </c>
      <c r="N438" s="211" t="s">
        <v>43</v>
      </c>
      <c r="O438" s="87"/>
      <c r="P438" s="212">
        <f>O438*H438</f>
        <v>0</v>
      </c>
      <c r="Q438" s="212">
        <v>3.0000000000000001E-05</v>
      </c>
      <c r="R438" s="212">
        <f>Q438*H438</f>
        <v>0.00064800000000000003</v>
      </c>
      <c r="S438" s="212">
        <v>0</v>
      </c>
      <c r="T438" s="213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4" t="s">
        <v>221</v>
      </c>
      <c r="AT438" s="214" t="s">
        <v>135</v>
      </c>
      <c r="AU438" s="214" t="s">
        <v>141</v>
      </c>
      <c r="AY438" s="20" t="s">
        <v>132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20" t="s">
        <v>141</v>
      </c>
      <c r="BK438" s="215">
        <f>ROUND(I438*H438,2)</f>
        <v>0</v>
      </c>
      <c r="BL438" s="20" t="s">
        <v>221</v>
      </c>
      <c r="BM438" s="214" t="s">
        <v>970</v>
      </c>
    </row>
    <row r="439" s="2" customFormat="1">
      <c r="A439" s="41"/>
      <c r="B439" s="42"/>
      <c r="C439" s="43"/>
      <c r="D439" s="216" t="s">
        <v>143</v>
      </c>
      <c r="E439" s="43"/>
      <c r="F439" s="217" t="s">
        <v>971</v>
      </c>
      <c r="G439" s="43"/>
      <c r="H439" s="43"/>
      <c r="I439" s="218"/>
      <c r="J439" s="43"/>
      <c r="K439" s="43"/>
      <c r="L439" s="47"/>
      <c r="M439" s="219"/>
      <c r="N439" s="220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143</v>
      </c>
      <c r="AU439" s="20" t="s">
        <v>141</v>
      </c>
    </row>
    <row r="440" s="2" customFormat="1" ht="16.5" customHeight="1">
      <c r="A440" s="41"/>
      <c r="B440" s="42"/>
      <c r="C440" s="203" t="s">
        <v>972</v>
      </c>
      <c r="D440" s="203" t="s">
        <v>135</v>
      </c>
      <c r="E440" s="204" t="s">
        <v>973</v>
      </c>
      <c r="F440" s="205" t="s">
        <v>974</v>
      </c>
      <c r="G440" s="206" t="s">
        <v>138</v>
      </c>
      <c r="H440" s="207">
        <v>10.715</v>
      </c>
      <c r="I440" s="208"/>
      <c r="J440" s="209">
        <f>ROUND(I440*H440,2)</f>
        <v>0</v>
      </c>
      <c r="K440" s="205" t="s">
        <v>139</v>
      </c>
      <c r="L440" s="47"/>
      <c r="M440" s="210" t="s">
        <v>19</v>
      </c>
      <c r="N440" s="211" t="s">
        <v>43</v>
      </c>
      <c r="O440" s="87"/>
      <c r="P440" s="212">
        <f>O440*H440</f>
        <v>0</v>
      </c>
      <c r="Q440" s="212">
        <v>5.0000000000000002E-05</v>
      </c>
      <c r="R440" s="212">
        <f>Q440*H440</f>
        <v>0.00053574999999999998</v>
      </c>
      <c r="S440" s="212">
        <v>0</v>
      </c>
      <c r="T440" s="213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4" t="s">
        <v>221</v>
      </c>
      <c r="AT440" s="214" t="s">
        <v>135</v>
      </c>
      <c r="AU440" s="214" t="s">
        <v>141</v>
      </c>
      <c r="AY440" s="20" t="s">
        <v>132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20" t="s">
        <v>141</v>
      </c>
      <c r="BK440" s="215">
        <f>ROUND(I440*H440,2)</f>
        <v>0</v>
      </c>
      <c r="BL440" s="20" t="s">
        <v>221</v>
      </c>
      <c r="BM440" s="214" t="s">
        <v>975</v>
      </c>
    </row>
    <row r="441" s="2" customFormat="1">
      <c r="A441" s="41"/>
      <c r="B441" s="42"/>
      <c r="C441" s="43"/>
      <c r="D441" s="216" t="s">
        <v>143</v>
      </c>
      <c r="E441" s="43"/>
      <c r="F441" s="217" t="s">
        <v>976</v>
      </c>
      <c r="G441" s="43"/>
      <c r="H441" s="43"/>
      <c r="I441" s="218"/>
      <c r="J441" s="43"/>
      <c r="K441" s="43"/>
      <c r="L441" s="47"/>
      <c r="M441" s="219"/>
      <c r="N441" s="220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143</v>
      </c>
      <c r="AU441" s="20" t="s">
        <v>141</v>
      </c>
    </row>
    <row r="442" s="2" customFormat="1" ht="24.15" customHeight="1">
      <c r="A442" s="41"/>
      <c r="B442" s="42"/>
      <c r="C442" s="203" t="s">
        <v>977</v>
      </c>
      <c r="D442" s="203" t="s">
        <v>135</v>
      </c>
      <c r="E442" s="204" t="s">
        <v>978</v>
      </c>
      <c r="F442" s="205" t="s">
        <v>979</v>
      </c>
      <c r="G442" s="206" t="s">
        <v>368</v>
      </c>
      <c r="H442" s="265"/>
      <c r="I442" s="208"/>
      <c r="J442" s="209">
        <f>ROUND(I442*H442,2)</f>
        <v>0</v>
      </c>
      <c r="K442" s="205" t="s">
        <v>139</v>
      </c>
      <c r="L442" s="47"/>
      <c r="M442" s="210" t="s">
        <v>19</v>
      </c>
      <c r="N442" s="211" t="s">
        <v>43</v>
      </c>
      <c r="O442" s="87"/>
      <c r="P442" s="212">
        <f>O442*H442</f>
        <v>0</v>
      </c>
      <c r="Q442" s="212">
        <v>0</v>
      </c>
      <c r="R442" s="212">
        <f>Q442*H442</f>
        <v>0</v>
      </c>
      <c r="S442" s="212">
        <v>0</v>
      </c>
      <c r="T442" s="213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4" t="s">
        <v>221</v>
      </c>
      <c r="AT442" s="214" t="s">
        <v>135</v>
      </c>
      <c r="AU442" s="214" t="s">
        <v>141</v>
      </c>
      <c r="AY442" s="20" t="s">
        <v>132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20" t="s">
        <v>141</v>
      </c>
      <c r="BK442" s="215">
        <f>ROUND(I442*H442,2)</f>
        <v>0</v>
      </c>
      <c r="BL442" s="20" t="s">
        <v>221</v>
      </c>
      <c r="BM442" s="214" t="s">
        <v>980</v>
      </c>
    </row>
    <row r="443" s="2" customFormat="1">
      <c r="A443" s="41"/>
      <c r="B443" s="42"/>
      <c r="C443" s="43"/>
      <c r="D443" s="216" t="s">
        <v>143</v>
      </c>
      <c r="E443" s="43"/>
      <c r="F443" s="217" t="s">
        <v>981</v>
      </c>
      <c r="G443" s="43"/>
      <c r="H443" s="43"/>
      <c r="I443" s="218"/>
      <c r="J443" s="43"/>
      <c r="K443" s="43"/>
      <c r="L443" s="47"/>
      <c r="M443" s="219"/>
      <c r="N443" s="220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143</v>
      </c>
      <c r="AU443" s="20" t="s">
        <v>141</v>
      </c>
    </row>
    <row r="444" s="12" customFormat="1" ht="22.8" customHeight="1">
      <c r="A444" s="12"/>
      <c r="B444" s="187"/>
      <c r="C444" s="188"/>
      <c r="D444" s="189" t="s">
        <v>70</v>
      </c>
      <c r="E444" s="201" t="s">
        <v>982</v>
      </c>
      <c r="F444" s="201" t="s">
        <v>983</v>
      </c>
      <c r="G444" s="188"/>
      <c r="H444" s="188"/>
      <c r="I444" s="191"/>
      <c r="J444" s="202">
        <f>BK444</f>
        <v>0</v>
      </c>
      <c r="K444" s="188"/>
      <c r="L444" s="193"/>
      <c r="M444" s="194"/>
      <c r="N444" s="195"/>
      <c r="O444" s="195"/>
      <c r="P444" s="196">
        <f>SUM(P445:P464)</f>
        <v>0</v>
      </c>
      <c r="Q444" s="195"/>
      <c r="R444" s="196">
        <f>SUM(R445:R464)</f>
        <v>0.033554899999999999</v>
      </c>
      <c r="S444" s="195"/>
      <c r="T444" s="197">
        <f>SUM(T445:T464)</f>
        <v>0.0339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198" t="s">
        <v>141</v>
      </c>
      <c r="AT444" s="199" t="s">
        <v>70</v>
      </c>
      <c r="AU444" s="199" t="s">
        <v>79</v>
      </c>
      <c r="AY444" s="198" t="s">
        <v>132</v>
      </c>
      <c r="BK444" s="200">
        <f>SUM(BK445:BK464)</f>
        <v>0</v>
      </c>
    </row>
    <row r="445" s="2" customFormat="1" ht="16.5" customHeight="1">
      <c r="A445" s="41"/>
      <c r="B445" s="42"/>
      <c r="C445" s="203" t="s">
        <v>984</v>
      </c>
      <c r="D445" s="203" t="s">
        <v>135</v>
      </c>
      <c r="E445" s="204" t="s">
        <v>985</v>
      </c>
      <c r="F445" s="205" t="s">
        <v>986</v>
      </c>
      <c r="G445" s="206" t="s">
        <v>147</v>
      </c>
      <c r="H445" s="207">
        <v>33.899999999999999</v>
      </c>
      <c r="I445" s="208"/>
      <c r="J445" s="209">
        <f>ROUND(I445*H445,2)</f>
        <v>0</v>
      </c>
      <c r="K445" s="205" t="s">
        <v>139</v>
      </c>
      <c r="L445" s="47"/>
      <c r="M445" s="210" t="s">
        <v>19</v>
      </c>
      <c r="N445" s="211" t="s">
        <v>43</v>
      </c>
      <c r="O445" s="87"/>
      <c r="P445" s="212">
        <f>O445*H445</f>
        <v>0</v>
      </c>
      <c r="Q445" s="212">
        <v>0</v>
      </c>
      <c r="R445" s="212">
        <f>Q445*H445</f>
        <v>0</v>
      </c>
      <c r="S445" s="212">
        <v>0.001</v>
      </c>
      <c r="T445" s="213">
        <f>S445*H445</f>
        <v>0.0339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4" t="s">
        <v>221</v>
      </c>
      <c r="AT445" s="214" t="s">
        <v>135</v>
      </c>
      <c r="AU445" s="214" t="s">
        <v>141</v>
      </c>
      <c r="AY445" s="20" t="s">
        <v>132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20" t="s">
        <v>141</v>
      </c>
      <c r="BK445" s="215">
        <f>ROUND(I445*H445,2)</f>
        <v>0</v>
      </c>
      <c r="BL445" s="20" t="s">
        <v>221</v>
      </c>
      <c r="BM445" s="214" t="s">
        <v>987</v>
      </c>
    </row>
    <row r="446" s="2" customFormat="1">
      <c r="A446" s="41"/>
      <c r="B446" s="42"/>
      <c r="C446" s="43"/>
      <c r="D446" s="216" t="s">
        <v>143</v>
      </c>
      <c r="E446" s="43"/>
      <c r="F446" s="217" t="s">
        <v>988</v>
      </c>
      <c r="G446" s="43"/>
      <c r="H446" s="43"/>
      <c r="I446" s="218"/>
      <c r="J446" s="43"/>
      <c r="K446" s="43"/>
      <c r="L446" s="47"/>
      <c r="M446" s="219"/>
      <c r="N446" s="220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143</v>
      </c>
      <c r="AU446" s="20" t="s">
        <v>141</v>
      </c>
    </row>
    <row r="447" s="2" customFormat="1" ht="24.15" customHeight="1">
      <c r="A447" s="41"/>
      <c r="B447" s="42"/>
      <c r="C447" s="203" t="s">
        <v>989</v>
      </c>
      <c r="D447" s="203" t="s">
        <v>135</v>
      </c>
      <c r="E447" s="204" t="s">
        <v>990</v>
      </c>
      <c r="F447" s="205" t="s">
        <v>991</v>
      </c>
      <c r="G447" s="206" t="s">
        <v>147</v>
      </c>
      <c r="H447" s="207">
        <v>33.899999999999999</v>
      </c>
      <c r="I447" s="208"/>
      <c r="J447" s="209">
        <f>ROUND(I447*H447,2)</f>
        <v>0</v>
      </c>
      <c r="K447" s="205" t="s">
        <v>139</v>
      </c>
      <c r="L447" s="47"/>
      <c r="M447" s="210" t="s">
        <v>19</v>
      </c>
      <c r="N447" s="211" t="s">
        <v>43</v>
      </c>
      <c r="O447" s="87"/>
      <c r="P447" s="212">
        <f>O447*H447</f>
        <v>0</v>
      </c>
      <c r="Q447" s="212">
        <v>5.0000000000000002E-05</v>
      </c>
      <c r="R447" s="212">
        <f>Q447*H447</f>
        <v>0.0016950000000000001</v>
      </c>
      <c r="S447" s="212">
        <v>0</v>
      </c>
      <c r="T447" s="213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4" t="s">
        <v>221</v>
      </c>
      <c r="AT447" s="214" t="s">
        <v>135</v>
      </c>
      <c r="AU447" s="214" t="s">
        <v>141</v>
      </c>
      <c r="AY447" s="20" t="s">
        <v>132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20" t="s">
        <v>141</v>
      </c>
      <c r="BK447" s="215">
        <f>ROUND(I447*H447,2)</f>
        <v>0</v>
      </c>
      <c r="BL447" s="20" t="s">
        <v>221</v>
      </c>
      <c r="BM447" s="214" t="s">
        <v>992</v>
      </c>
    </row>
    <row r="448" s="2" customFormat="1">
      <c r="A448" s="41"/>
      <c r="B448" s="42"/>
      <c r="C448" s="43"/>
      <c r="D448" s="216" t="s">
        <v>143</v>
      </c>
      <c r="E448" s="43"/>
      <c r="F448" s="217" t="s">
        <v>993</v>
      </c>
      <c r="G448" s="43"/>
      <c r="H448" s="43"/>
      <c r="I448" s="218"/>
      <c r="J448" s="43"/>
      <c r="K448" s="43"/>
      <c r="L448" s="47"/>
      <c r="M448" s="219"/>
      <c r="N448" s="220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143</v>
      </c>
      <c r="AU448" s="20" t="s">
        <v>141</v>
      </c>
    </row>
    <row r="449" s="2" customFormat="1" ht="16.5" customHeight="1">
      <c r="A449" s="41"/>
      <c r="B449" s="42"/>
      <c r="C449" s="255" t="s">
        <v>994</v>
      </c>
      <c r="D449" s="255" t="s">
        <v>360</v>
      </c>
      <c r="E449" s="256" t="s">
        <v>995</v>
      </c>
      <c r="F449" s="257" t="s">
        <v>996</v>
      </c>
      <c r="G449" s="258" t="s">
        <v>147</v>
      </c>
      <c r="H449" s="259">
        <v>36.612000000000002</v>
      </c>
      <c r="I449" s="260"/>
      <c r="J449" s="261">
        <f>ROUND(I449*H449,2)</f>
        <v>0</v>
      </c>
      <c r="K449" s="257" t="s">
        <v>139</v>
      </c>
      <c r="L449" s="262"/>
      <c r="M449" s="263" t="s">
        <v>19</v>
      </c>
      <c r="N449" s="264" t="s">
        <v>43</v>
      </c>
      <c r="O449" s="87"/>
      <c r="P449" s="212">
        <f>O449*H449</f>
        <v>0</v>
      </c>
      <c r="Q449" s="212">
        <v>0.00020000000000000001</v>
      </c>
      <c r="R449" s="212">
        <f>Q449*H449</f>
        <v>0.0073224000000000006</v>
      </c>
      <c r="S449" s="212">
        <v>0</v>
      </c>
      <c r="T449" s="213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4" t="s">
        <v>307</v>
      </c>
      <c r="AT449" s="214" t="s">
        <v>360</v>
      </c>
      <c r="AU449" s="214" t="s">
        <v>141</v>
      </c>
      <c r="AY449" s="20" t="s">
        <v>132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20" t="s">
        <v>141</v>
      </c>
      <c r="BK449" s="215">
        <f>ROUND(I449*H449,2)</f>
        <v>0</v>
      </c>
      <c r="BL449" s="20" t="s">
        <v>221</v>
      </c>
      <c r="BM449" s="214" t="s">
        <v>997</v>
      </c>
    </row>
    <row r="450" s="13" customFormat="1">
      <c r="A450" s="13"/>
      <c r="B450" s="221"/>
      <c r="C450" s="222"/>
      <c r="D450" s="223" t="s">
        <v>158</v>
      </c>
      <c r="E450" s="222"/>
      <c r="F450" s="225" t="s">
        <v>998</v>
      </c>
      <c r="G450" s="222"/>
      <c r="H450" s="226">
        <v>36.612000000000002</v>
      </c>
      <c r="I450" s="227"/>
      <c r="J450" s="222"/>
      <c r="K450" s="222"/>
      <c r="L450" s="228"/>
      <c r="M450" s="229"/>
      <c r="N450" s="230"/>
      <c r="O450" s="230"/>
      <c r="P450" s="230"/>
      <c r="Q450" s="230"/>
      <c r="R450" s="230"/>
      <c r="S450" s="230"/>
      <c r="T450" s="23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2" t="s">
        <v>158</v>
      </c>
      <c r="AU450" s="232" t="s">
        <v>141</v>
      </c>
      <c r="AV450" s="13" t="s">
        <v>141</v>
      </c>
      <c r="AW450" s="13" t="s">
        <v>4</v>
      </c>
      <c r="AX450" s="13" t="s">
        <v>79</v>
      </c>
      <c r="AY450" s="232" t="s">
        <v>132</v>
      </c>
    </row>
    <row r="451" s="2" customFormat="1" ht="16.5" customHeight="1">
      <c r="A451" s="41"/>
      <c r="B451" s="42"/>
      <c r="C451" s="203" t="s">
        <v>999</v>
      </c>
      <c r="D451" s="203" t="s">
        <v>135</v>
      </c>
      <c r="E451" s="204" t="s">
        <v>1000</v>
      </c>
      <c r="F451" s="205" t="s">
        <v>1001</v>
      </c>
      <c r="G451" s="206" t="s">
        <v>138</v>
      </c>
      <c r="H451" s="207">
        <v>37.75</v>
      </c>
      <c r="I451" s="208"/>
      <c r="J451" s="209">
        <f>ROUND(I451*H451,2)</f>
        <v>0</v>
      </c>
      <c r="K451" s="205" t="s">
        <v>139</v>
      </c>
      <c r="L451" s="47"/>
      <c r="M451" s="210" t="s">
        <v>19</v>
      </c>
      <c r="N451" s="211" t="s">
        <v>43</v>
      </c>
      <c r="O451" s="87"/>
      <c r="P451" s="212">
        <f>O451*H451</f>
        <v>0</v>
      </c>
      <c r="Q451" s="212">
        <v>8.0000000000000007E-05</v>
      </c>
      <c r="R451" s="212">
        <f>Q451*H451</f>
        <v>0.0030200000000000001</v>
      </c>
      <c r="S451" s="212">
        <v>0</v>
      </c>
      <c r="T451" s="213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4" t="s">
        <v>221</v>
      </c>
      <c r="AT451" s="214" t="s">
        <v>135</v>
      </c>
      <c r="AU451" s="214" t="s">
        <v>141</v>
      </c>
      <c r="AY451" s="20" t="s">
        <v>132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20" t="s">
        <v>141</v>
      </c>
      <c r="BK451" s="215">
        <f>ROUND(I451*H451,2)</f>
        <v>0</v>
      </c>
      <c r="BL451" s="20" t="s">
        <v>221</v>
      </c>
      <c r="BM451" s="214" t="s">
        <v>1002</v>
      </c>
    </row>
    <row r="452" s="2" customFormat="1">
      <c r="A452" s="41"/>
      <c r="B452" s="42"/>
      <c r="C452" s="43"/>
      <c r="D452" s="216" t="s">
        <v>143</v>
      </c>
      <c r="E452" s="43"/>
      <c r="F452" s="217" t="s">
        <v>1003</v>
      </c>
      <c r="G452" s="43"/>
      <c r="H452" s="43"/>
      <c r="I452" s="218"/>
      <c r="J452" s="43"/>
      <c r="K452" s="43"/>
      <c r="L452" s="47"/>
      <c r="M452" s="219"/>
      <c r="N452" s="220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143</v>
      </c>
      <c r="AU452" s="20" t="s">
        <v>141</v>
      </c>
    </row>
    <row r="453" s="2" customFormat="1" ht="24.15" customHeight="1">
      <c r="A453" s="41"/>
      <c r="B453" s="42"/>
      <c r="C453" s="203" t="s">
        <v>1004</v>
      </c>
      <c r="D453" s="203" t="s">
        <v>135</v>
      </c>
      <c r="E453" s="204" t="s">
        <v>1005</v>
      </c>
      <c r="F453" s="205" t="s">
        <v>1006</v>
      </c>
      <c r="G453" s="206" t="s">
        <v>138</v>
      </c>
      <c r="H453" s="207">
        <v>37.75</v>
      </c>
      <c r="I453" s="208"/>
      <c r="J453" s="209">
        <f>ROUND(I453*H453,2)</f>
        <v>0</v>
      </c>
      <c r="K453" s="205" t="s">
        <v>139</v>
      </c>
      <c r="L453" s="47"/>
      <c r="M453" s="210" t="s">
        <v>19</v>
      </c>
      <c r="N453" s="211" t="s">
        <v>43</v>
      </c>
      <c r="O453" s="87"/>
      <c r="P453" s="212">
        <f>O453*H453</f>
        <v>0</v>
      </c>
      <c r="Q453" s="212">
        <v>0.00013999999999999999</v>
      </c>
      <c r="R453" s="212">
        <f>Q453*H453</f>
        <v>0.0052849999999999998</v>
      </c>
      <c r="S453" s="212">
        <v>0</v>
      </c>
      <c r="T453" s="213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4" t="s">
        <v>221</v>
      </c>
      <c r="AT453" s="214" t="s">
        <v>135</v>
      </c>
      <c r="AU453" s="214" t="s">
        <v>141</v>
      </c>
      <c r="AY453" s="20" t="s">
        <v>132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20" t="s">
        <v>141</v>
      </c>
      <c r="BK453" s="215">
        <f>ROUND(I453*H453,2)</f>
        <v>0</v>
      </c>
      <c r="BL453" s="20" t="s">
        <v>221</v>
      </c>
      <c r="BM453" s="214" t="s">
        <v>1007</v>
      </c>
    </row>
    <row r="454" s="2" customFormat="1">
      <c r="A454" s="41"/>
      <c r="B454" s="42"/>
      <c r="C454" s="43"/>
      <c r="D454" s="216" t="s">
        <v>143</v>
      </c>
      <c r="E454" s="43"/>
      <c r="F454" s="217" t="s">
        <v>1008</v>
      </c>
      <c r="G454" s="43"/>
      <c r="H454" s="43"/>
      <c r="I454" s="218"/>
      <c r="J454" s="43"/>
      <c r="K454" s="43"/>
      <c r="L454" s="47"/>
      <c r="M454" s="219"/>
      <c r="N454" s="220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143</v>
      </c>
      <c r="AU454" s="20" t="s">
        <v>141</v>
      </c>
    </row>
    <row r="455" s="2" customFormat="1" ht="16.5" customHeight="1">
      <c r="A455" s="41"/>
      <c r="B455" s="42"/>
      <c r="C455" s="203" t="s">
        <v>1009</v>
      </c>
      <c r="D455" s="203" t="s">
        <v>135</v>
      </c>
      <c r="E455" s="204" t="s">
        <v>1010</v>
      </c>
      <c r="F455" s="205" t="s">
        <v>1011</v>
      </c>
      <c r="G455" s="206" t="s">
        <v>138</v>
      </c>
      <c r="H455" s="207">
        <v>37.75</v>
      </c>
      <c r="I455" s="208"/>
      <c r="J455" s="209">
        <f>ROUND(I455*H455,2)</f>
        <v>0</v>
      </c>
      <c r="K455" s="205" t="s">
        <v>139</v>
      </c>
      <c r="L455" s="47"/>
      <c r="M455" s="210" t="s">
        <v>19</v>
      </c>
      <c r="N455" s="211" t="s">
        <v>43</v>
      </c>
      <c r="O455" s="87"/>
      <c r="P455" s="212">
        <f>O455*H455</f>
        <v>0</v>
      </c>
      <c r="Q455" s="212">
        <v>0</v>
      </c>
      <c r="R455" s="212">
        <f>Q455*H455</f>
        <v>0</v>
      </c>
      <c r="S455" s="212">
        <v>0</v>
      </c>
      <c r="T455" s="213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14" t="s">
        <v>221</v>
      </c>
      <c r="AT455" s="214" t="s">
        <v>135</v>
      </c>
      <c r="AU455" s="214" t="s">
        <v>141</v>
      </c>
      <c r="AY455" s="20" t="s">
        <v>132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20" t="s">
        <v>141</v>
      </c>
      <c r="BK455" s="215">
        <f>ROUND(I455*H455,2)</f>
        <v>0</v>
      </c>
      <c r="BL455" s="20" t="s">
        <v>221</v>
      </c>
      <c r="BM455" s="214" t="s">
        <v>1012</v>
      </c>
    </row>
    <row r="456" s="2" customFormat="1">
      <c r="A456" s="41"/>
      <c r="B456" s="42"/>
      <c r="C456" s="43"/>
      <c r="D456" s="216" t="s">
        <v>143</v>
      </c>
      <c r="E456" s="43"/>
      <c r="F456" s="217" t="s">
        <v>1013</v>
      </c>
      <c r="G456" s="43"/>
      <c r="H456" s="43"/>
      <c r="I456" s="218"/>
      <c r="J456" s="43"/>
      <c r="K456" s="43"/>
      <c r="L456" s="47"/>
      <c r="M456" s="219"/>
      <c r="N456" s="220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143</v>
      </c>
      <c r="AU456" s="20" t="s">
        <v>141</v>
      </c>
    </row>
    <row r="457" s="2" customFormat="1" ht="16.5" customHeight="1">
      <c r="A457" s="41"/>
      <c r="B457" s="42"/>
      <c r="C457" s="203" t="s">
        <v>1014</v>
      </c>
      <c r="D457" s="203" t="s">
        <v>135</v>
      </c>
      <c r="E457" s="204" t="s">
        <v>1015</v>
      </c>
      <c r="F457" s="205" t="s">
        <v>1016</v>
      </c>
      <c r="G457" s="206" t="s">
        <v>138</v>
      </c>
      <c r="H457" s="207">
        <v>37.75</v>
      </c>
      <c r="I457" s="208"/>
      <c r="J457" s="209">
        <f>ROUND(I457*H457,2)</f>
        <v>0</v>
      </c>
      <c r="K457" s="205" t="s">
        <v>139</v>
      </c>
      <c r="L457" s="47"/>
      <c r="M457" s="210" t="s">
        <v>19</v>
      </c>
      <c r="N457" s="211" t="s">
        <v>43</v>
      </c>
      <c r="O457" s="87"/>
      <c r="P457" s="212">
        <f>O457*H457</f>
        <v>0</v>
      </c>
      <c r="Q457" s="212">
        <v>0.00025999999999999998</v>
      </c>
      <c r="R457" s="212">
        <f>Q457*H457</f>
        <v>0.0098149999999999991</v>
      </c>
      <c r="S457" s="212">
        <v>0</v>
      </c>
      <c r="T457" s="213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4" t="s">
        <v>221</v>
      </c>
      <c r="AT457" s="214" t="s">
        <v>135</v>
      </c>
      <c r="AU457" s="214" t="s">
        <v>141</v>
      </c>
      <c r="AY457" s="20" t="s">
        <v>132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20" t="s">
        <v>141</v>
      </c>
      <c r="BK457" s="215">
        <f>ROUND(I457*H457,2)</f>
        <v>0</v>
      </c>
      <c r="BL457" s="20" t="s">
        <v>221</v>
      </c>
      <c r="BM457" s="214" t="s">
        <v>1017</v>
      </c>
    </row>
    <row r="458" s="2" customFormat="1">
      <c r="A458" s="41"/>
      <c r="B458" s="42"/>
      <c r="C458" s="43"/>
      <c r="D458" s="216" t="s">
        <v>143</v>
      </c>
      <c r="E458" s="43"/>
      <c r="F458" s="217" t="s">
        <v>1018</v>
      </c>
      <c r="G458" s="43"/>
      <c r="H458" s="43"/>
      <c r="I458" s="218"/>
      <c r="J458" s="43"/>
      <c r="K458" s="43"/>
      <c r="L458" s="47"/>
      <c r="M458" s="219"/>
      <c r="N458" s="220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143</v>
      </c>
      <c r="AU458" s="20" t="s">
        <v>141</v>
      </c>
    </row>
    <row r="459" s="2" customFormat="1" ht="24.15" customHeight="1">
      <c r="A459" s="41"/>
      <c r="B459" s="42"/>
      <c r="C459" s="203" t="s">
        <v>1019</v>
      </c>
      <c r="D459" s="203" t="s">
        <v>135</v>
      </c>
      <c r="E459" s="204" t="s">
        <v>1020</v>
      </c>
      <c r="F459" s="205" t="s">
        <v>1021</v>
      </c>
      <c r="G459" s="206" t="s">
        <v>138</v>
      </c>
      <c r="H459" s="207">
        <v>37.75</v>
      </c>
      <c r="I459" s="208"/>
      <c r="J459" s="209">
        <f>ROUND(I459*H459,2)</f>
        <v>0</v>
      </c>
      <c r="K459" s="205" t="s">
        <v>139</v>
      </c>
      <c r="L459" s="47"/>
      <c r="M459" s="210" t="s">
        <v>19</v>
      </c>
      <c r="N459" s="211" t="s">
        <v>43</v>
      </c>
      <c r="O459" s="87"/>
      <c r="P459" s="212">
        <f>O459*H459</f>
        <v>0</v>
      </c>
      <c r="Q459" s="212">
        <v>0.00014999999999999999</v>
      </c>
      <c r="R459" s="212">
        <f>Q459*H459</f>
        <v>0.0056624999999999991</v>
      </c>
      <c r="S459" s="212">
        <v>0</v>
      </c>
      <c r="T459" s="213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4" t="s">
        <v>221</v>
      </c>
      <c r="AT459" s="214" t="s">
        <v>135</v>
      </c>
      <c r="AU459" s="214" t="s">
        <v>141</v>
      </c>
      <c r="AY459" s="20" t="s">
        <v>132</v>
      </c>
      <c r="BE459" s="215">
        <f>IF(N459="základní",J459,0)</f>
        <v>0</v>
      </c>
      <c r="BF459" s="215">
        <f>IF(N459="snížená",J459,0)</f>
        <v>0</v>
      </c>
      <c r="BG459" s="215">
        <f>IF(N459="zákl. přenesená",J459,0)</f>
        <v>0</v>
      </c>
      <c r="BH459" s="215">
        <f>IF(N459="sníž. přenesená",J459,0)</f>
        <v>0</v>
      </c>
      <c r="BI459" s="215">
        <f>IF(N459="nulová",J459,0)</f>
        <v>0</v>
      </c>
      <c r="BJ459" s="20" t="s">
        <v>141</v>
      </c>
      <c r="BK459" s="215">
        <f>ROUND(I459*H459,2)</f>
        <v>0</v>
      </c>
      <c r="BL459" s="20" t="s">
        <v>221</v>
      </c>
      <c r="BM459" s="214" t="s">
        <v>1022</v>
      </c>
    </row>
    <row r="460" s="2" customFormat="1">
      <c r="A460" s="41"/>
      <c r="B460" s="42"/>
      <c r="C460" s="43"/>
      <c r="D460" s="216" t="s">
        <v>143</v>
      </c>
      <c r="E460" s="43"/>
      <c r="F460" s="217" t="s">
        <v>1023</v>
      </c>
      <c r="G460" s="43"/>
      <c r="H460" s="43"/>
      <c r="I460" s="218"/>
      <c r="J460" s="43"/>
      <c r="K460" s="43"/>
      <c r="L460" s="47"/>
      <c r="M460" s="219"/>
      <c r="N460" s="220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143</v>
      </c>
      <c r="AU460" s="20" t="s">
        <v>141</v>
      </c>
    </row>
    <row r="461" s="2" customFormat="1" ht="21.75" customHeight="1">
      <c r="A461" s="41"/>
      <c r="B461" s="42"/>
      <c r="C461" s="203" t="s">
        <v>1024</v>
      </c>
      <c r="D461" s="203" t="s">
        <v>135</v>
      </c>
      <c r="E461" s="204" t="s">
        <v>1025</v>
      </c>
      <c r="F461" s="205" t="s">
        <v>1026</v>
      </c>
      <c r="G461" s="206" t="s">
        <v>138</v>
      </c>
      <c r="H461" s="207">
        <v>75.5</v>
      </c>
      <c r="I461" s="208"/>
      <c r="J461" s="209">
        <f>ROUND(I461*H461,2)</f>
        <v>0</v>
      </c>
      <c r="K461" s="205" t="s">
        <v>139</v>
      </c>
      <c r="L461" s="47"/>
      <c r="M461" s="210" t="s">
        <v>19</v>
      </c>
      <c r="N461" s="211" t="s">
        <v>43</v>
      </c>
      <c r="O461" s="87"/>
      <c r="P461" s="212">
        <f>O461*H461</f>
        <v>0</v>
      </c>
      <c r="Q461" s="212">
        <v>1.0000000000000001E-05</v>
      </c>
      <c r="R461" s="212">
        <f>Q461*H461</f>
        <v>0.00075500000000000003</v>
      </c>
      <c r="S461" s="212">
        <v>0</v>
      </c>
      <c r="T461" s="213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4" t="s">
        <v>221</v>
      </c>
      <c r="AT461" s="214" t="s">
        <v>135</v>
      </c>
      <c r="AU461" s="214" t="s">
        <v>141</v>
      </c>
      <c r="AY461" s="20" t="s">
        <v>132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20" t="s">
        <v>141</v>
      </c>
      <c r="BK461" s="215">
        <f>ROUND(I461*H461,2)</f>
        <v>0</v>
      </c>
      <c r="BL461" s="20" t="s">
        <v>221</v>
      </c>
      <c r="BM461" s="214" t="s">
        <v>1027</v>
      </c>
    </row>
    <row r="462" s="2" customFormat="1">
      <c r="A462" s="41"/>
      <c r="B462" s="42"/>
      <c r="C462" s="43"/>
      <c r="D462" s="216" t="s">
        <v>143</v>
      </c>
      <c r="E462" s="43"/>
      <c r="F462" s="217" t="s">
        <v>1028</v>
      </c>
      <c r="G462" s="43"/>
      <c r="H462" s="43"/>
      <c r="I462" s="218"/>
      <c r="J462" s="43"/>
      <c r="K462" s="43"/>
      <c r="L462" s="47"/>
      <c r="M462" s="219"/>
      <c r="N462" s="220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143</v>
      </c>
      <c r="AU462" s="20" t="s">
        <v>141</v>
      </c>
    </row>
    <row r="463" s="2" customFormat="1" ht="24.15" customHeight="1">
      <c r="A463" s="41"/>
      <c r="B463" s="42"/>
      <c r="C463" s="203" t="s">
        <v>1029</v>
      </c>
      <c r="D463" s="203" t="s">
        <v>135</v>
      </c>
      <c r="E463" s="204" t="s">
        <v>1030</v>
      </c>
      <c r="F463" s="205" t="s">
        <v>1031</v>
      </c>
      <c r="G463" s="206" t="s">
        <v>368</v>
      </c>
      <c r="H463" s="265"/>
      <c r="I463" s="208"/>
      <c r="J463" s="209">
        <f>ROUND(I463*H463,2)</f>
        <v>0</v>
      </c>
      <c r="K463" s="205" t="s">
        <v>139</v>
      </c>
      <c r="L463" s="47"/>
      <c r="M463" s="210" t="s">
        <v>19</v>
      </c>
      <c r="N463" s="211" t="s">
        <v>43</v>
      </c>
      <c r="O463" s="87"/>
      <c r="P463" s="212">
        <f>O463*H463</f>
        <v>0</v>
      </c>
      <c r="Q463" s="212">
        <v>0</v>
      </c>
      <c r="R463" s="212">
        <f>Q463*H463</f>
        <v>0</v>
      </c>
      <c r="S463" s="212">
        <v>0</v>
      </c>
      <c r="T463" s="213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4" t="s">
        <v>221</v>
      </c>
      <c r="AT463" s="214" t="s">
        <v>135</v>
      </c>
      <c r="AU463" s="214" t="s">
        <v>141</v>
      </c>
      <c r="AY463" s="20" t="s">
        <v>132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20" t="s">
        <v>141</v>
      </c>
      <c r="BK463" s="215">
        <f>ROUND(I463*H463,2)</f>
        <v>0</v>
      </c>
      <c r="BL463" s="20" t="s">
        <v>221</v>
      </c>
      <c r="BM463" s="214" t="s">
        <v>1032</v>
      </c>
    </row>
    <row r="464" s="2" customFormat="1">
      <c r="A464" s="41"/>
      <c r="B464" s="42"/>
      <c r="C464" s="43"/>
      <c r="D464" s="216" t="s">
        <v>143</v>
      </c>
      <c r="E464" s="43"/>
      <c r="F464" s="217" t="s">
        <v>1033</v>
      </c>
      <c r="G464" s="43"/>
      <c r="H464" s="43"/>
      <c r="I464" s="218"/>
      <c r="J464" s="43"/>
      <c r="K464" s="43"/>
      <c r="L464" s="47"/>
      <c r="M464" s="219"/>
      <c r="N464" s="220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143</v>
      </c>
      <c r="AU464" s="20" t="s">
        <v>141</v>
      </c>
    </row>
    <row r="465" s="12" customFormat="1" ht="22.8" customHeight="1">
      <c r="A465" s="12"/>
      <c r="B465" s="187"/>
      <c r="C465" s="188"/>
      <c r="D465" s="189" t="s">
        <v>70</v>
      </c>
      <c r="E465" s="201" t="s">
        <v>1034</v>
      </c>
      <c r="F465" s="201" t="s">
        <v>1035</v>
      </c>
      <c r="G465" s="188"/>
      <c r="H465" s="188"/>
      <c r="I465" s="191"/>
      <c r="J465" s="202">
        <f>BK465</f>
        <v>0</v>
      </c>
      <c r="K465" s="188"/>
      <c r="L465" s="193"/>
      <c r="M465" s="194"/>
      <c r="N465" s="195"/>
      <c r="O465" s="195"/>
      <c r="P465" s="196">
        <f>SUM(P466:P491)</f>
        <v>0</v>
      </c>
      <c r="Q465" s="195"/>
      <c r="R465" s="196">
        <f>SUM(R466:R491)</f>
        <v>0.46668160000000003</v>
      </c>
      <c r="S465" s="195"/>
      <c r="T465" s="197">
        <f>SUM(T466:T491)</f>
        <v>1.8384500000000001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98" t="s">
        <v>141</v>
      </c>
      <c r="AT465" s="199" t="s">
        <v>70</v>
      </c>
      <c r="AU465" s="199" t="s">
        <v>79</v>
      </c>
      <c r="AY465" s="198" t="s">
        <v>132</v>
      </c>
      <c r="BK465" s="200">
        <f>SUM(BK466:BK491)</f>
        <v>0</v>
      </c>
    </row>
    <row r="466" s="2" customFormat="1" ht="16.5" customHeight="1">
      <c r="A466" s="41"/>
      <c r="B466" s="42"/>
      <c r="C466" s="203" t="s">
        <v>1036</v>
      </c>
      <c r="D466" s="203" t="s">
        <v>135</v>
      </c>
      <c r="E466" s="204" t="s">
        <v>1037</v>
      </c>
      <c r="F466" s="205" t="s">
        <v>1038</v>
      </c>
      <c r="G466" s="206" t="s">
        <v>138</v>
      </c>
      <c r="H466" s="207">
        <v>22.539999999999999</v>
      </c>
      <c r="I466" s="208"/>
      <c r="J466" s="209">
        <f>ROUND(I466*H466,2)</f>
        <v>0</v>
      </c>
      <c r="K466" s="205" t="s">
        <v>19</v>
      </c>
      <c r="L466" s="47"/>
      <c r="M466" s="210" t="s">
        <v>19</v>
      </c>
      <c r="N466" s="211" t="s">
        <v>43</v>
      </c>
      <c r="O466" s="87"/>
      <c r="P466" s="212">
        <f>O466*H466</f>
        <v>0</v>
      </c>
      <c r="Q466" s="212">
        <v>0.00029999999999999997</v>
      </c>
      <c r="R466" s="212">
        <f>Q466*H466</f>
        <v>0.0067619999999999989</v>
      </c>
      <c r="S466" s="212">
        <v>0</v>
      </c>
      <c r="T466" s="213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4" t="s">
        <v>221</v>
      </c>
      <c r="AT466" s="214" t="s">
        <v>135</v>
      </c>
      <c r="AU466" s="214" t="s">
        <v>141</v>
      </c>
      <c r="AY466" s="20" t="s">
        <v>132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20" t="s">
        <v>141</v>
      </c>
      <c r="BK466" s="215">
        <f>ROUND(I466*H466,2)</f>
        <v>0</v>
      </c>
      <c r="BL466" s="20" t="s">
        <v>221</v>
      </c>
      <c r="BM466" s="214" t="s">
        <v>1039</v>
      </c>
    </row>
    <row r="467" s="13" customFormat="1">
      <c r="A467" s="13"/>
      <c r="B467" s="221"/>
      <c r="C467" s="222"/>
      <c r="D467" s="223" t="s">
        <v>158</v>
      </c>
      <c r="E467" s="224" t="s">
        <v>19</v>
      </c>
      <c r="F467" s="225" t="s">
        <v>202</v>
      </c>
      <c r="G467" s="222"/>
      <c r="H467" s="226">
        <v>19.640000000000001</v>
      </c>
      <c r="I467" s="227"/>
      <c r="J467" s="222"/>
      <c r="K467" s="222"/>
      <c r="L467" s="228"/>
      <c r="M467" s="229"/>
      <c r="N467" s="230"/>
      <c r="O467" s="230"/>
      <c r="P467" s="230"/>
      <c r="Q467" s="230"/>
      <c r="R467" s="230"/>
      <c r="S467" s="230"/>
      <c r="T467" s="231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2" t="s">
        <v>158</v>
      </c>
      <c r="AU467" s="232" t="s">
        <v>141</v>
      </c>
      <c r="AV467" s="13" t="s">
        <v>141</v>
      </c>
      <c r="AW467" s="13" t="s">
        <v>32</v>
      </c>
      <c r="AX467" s="13" t="s">
        <v>71</v>
      </c>
      <c r="AY467" s="232" t="s">
        <v>132</v>
      </c>
    </row>
    <row r="468" s="14" customFormat="1">
      <c r="A468" s="14"/>
      <c r="B468" s="233"/>
      <c r="C468" s="234"/>
      <c r="D468" s="223" t="s">
        <v>158</v>
      </c>
      <c r="E468" s="235" t="s">
        <v>19</v>
      </c>
      <c r="F468" s="236" t="s">
        <v>203</v>
      </c>
      <c r="G468" s="234"/>
      <c r="H468" s="237">
        <v>19.640000000000001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3" t="s">
        <v>158</v>
      </c>
      <c r="AU468" s="243" t="s">
        <v>141</v>
      </c>
      <c r="AV468" s="14" t="s">
        <v>133</v>
      </c>
      <c r="AW468" s="14" t="s">
        <v>32</v>
      </c>
      <c r="AX468" s="14" t="s">
        <v>71</v>
      </c>
      <c r="AY468" s="243" t="s">
        <v>132</v>
      </c>
    </row>
    <row r="469" s="13" customFormat="1">
      <c r="A469" s="13"/>
      <c r="B469" s="221"/>
      <c r="C469" s="222"/>
      <c r="D469" s="223" t="s">
        <v>158</v>
      </c>
      <c r="E469" s="224" t="s">
        <v>19</v>
      </c>
      <c r="F469" s="225" t="s">
        <v>204</v>
      </c>
      <c r="G469" s="222"/>
      <c r="H469" s="226">
        <v>2.8999999999999999</v>
      </c>
      <c r="I469" s="227"/>
      <c r="J469" s="222"/>
      <c r="K469" s="222"/>
      <c r="L469" s="228"/>
      <c r="M469" s="229"/>
      <c r="N469" s="230"/>
      <c r="O469" s="230"/>
      <c r="P469" s="230"/>
      <c r="Q469" s="230"/>
      <c r="R469" s="230"/>
      <c r="S469" s="230"/>
      <c r="T469" s="23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2" t="s">
        <v>158</v>
      </c>
      <c r="AU469" s="232" t="s">
        <v>141</v>
      </c>
      <c r="AV469" s="13" t="s">
        <v>141</v>
      </c>
      <c r="AW469" s="13" t="s">
        <v>32</v>
      </c>
      <c r="AX469" s="13" t="s">
        <v>71</v>
      </c>
      <c r="AY469" s="232" t="s">
        <v>132</v>
      </c>
    </row>
    <row r="470" s="14" customFormat="1">
      <c r="A470" s="14"/>
      <c r="B470" s="233"/>
      <c r="C470" s="234"/>
      <c r="D470" s="223" t="s">
        <v>158</v>
      </c>
      <c r="E470" s="235" t="s">
        <v>19</v>
      </c>
      <c r="F470" s="236" t="s">
        <v>203</v>
      </c>
      <c r="G470" s="234"/>
      <c r="H470" s="237">
        <v>2.8999999999999999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3" t="s">
        <v>158</v>
      </c>
      <c r="AU470" s="243" t="s">
        <v>141</v>
      </c>
      <c r="AV470" s="14" t="s">
        <v>133</v>
      </c>
      <c r="AW470" s="14" t="s">
        <v>32</v>
      </c>
      <c r="AX470" s="14" t="s">
        <v>71</v>
      </c>
      <c r="AY470" s="243" t="s">
        <v>132</v>
      </c>
    </row>
    <row r="471" s="15" customFormat="1">
      <c r="A471" s="15"/>
      <c r="B471" s="244"/>
      <c r="C471" s="245"/>
      <c r="D471" s="223" t="s">
        <v>158</v>
      </c>
      <c r="E471" s="246" t="s">
        <v>19</v>
      </c>
      <c r="F471" s="247" t="s">
        <v>205</v>
      </c>
      <c r="G471" s="245"/>
      <c r="H471" s="248">
        <v>22.539999999999999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4" t="s">
        <v>158</v>
      </c>
      <c r="AU471" s="254" t="s">
        <v>141</v>
      </c>
      <c r="AV471" s="15" t="s">
        <v>140</v>
      </c>
      <c r="AW471" s="15" t="s">
        <v>32</v>
      </c>
      <c r="AX471" s="15" t="s">
        <v>79</v>
      </c>
      <c r="AY471" s="254" t="s">
        <v>132</v>
      </c>
    </row>
    <row r="472" s="2" customFormat="1" ht="16.5" customHeight="1">
      <c r="A472" s="41"/>
      <c r="B472" s="42"/>
      <c r="C472" s="203" t="s">
        <v>1040</v>
      </c>
      <c r="D472" s="203" t="s">
        <v>135</v>
      </c>
      <c r="E472" s="204" t="s">
        <v>1041</v>
      </c>
      <c r="F472" s="205" t="s">
        <v>1042</v>
      </c>
      <c r="G472" s="206" t="s">
        <v>138</v>
      </c>
      <c r="H472" s="207">
        <v>22.539999999999999</v>
      </c>
      <c r="I472" s="208"/>
      <c r="J472" s="209">
        <f>ROUND(I472*H472,2)</f>
        <v>0</v>
      </c>
      <c r="K472" s="205" t="s">
        <v>139</v>
      </c>
      <c r="L472" s="47"/>
      <c r="M472" s="210" t="s">
        <v>19</v>
      </c>
      <c r="N472" s="211" t="s">
        <v>43</v>
      </c>
      <c r="O472" s="87"/>
      <c r="P472" s="212">
        <f>O472*H472</f>
        <v>0</v>
      </c>
      <c r="Q472" s="212">
        <v>0</v>
      </c>
      <c r="R472" s="212">
        <f>Q472*H472</f>
        <v>0</v>
      </c>
      <c r="S472" s="212">
        <v>0.081500000000000003</v>
      </c>
      <c r="T472" s="213">
        <f>S472*H472</f>
        <v>1.83701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14" t="s">
        <v>221</v>
      </c>
      <c r="AT472" s="214" t="s">
        <v>135</v>
      </c>
      <c r="AU472" s="214" t="s">
        <v>141</v>
      </c>
      <c r="AY472" s="20" t="s">
        <v>132</v>
      </c>
      <c r="BE472" s="215">
        <f>IF(N472="základní",J472,0)</f>
        <v>0</v>
      </c>
      <c r="BF472" s="215">
        <f>IF(N472="snížená",J472,0)</f>
        <v>0</v>
      </c>
      <c r="BG472" s="215">
        <f>IF(N472="zákl. přenesená",J472,0)</f>
        <v>0</v>
      </c>
      <c r="BH472" s="215">
        <f>IF(N472="sníž. přenesená",J472,0)</f>
        <v>0</v>
      </c>
      <c r="BI472" s="215">
        <f>IF(N472="nulová",J472,0)</f>
        <v>0</v>
      </c>
      <c r="BJ472" s="20" t="s">
        <v>141</v>
      </c>
      <c r="BK472" s="215">
        <f>ROUND(I472*H472,2)</f>
        <v>0</v>
      </c>
      <c r="BL472" s="20" t="s">
        <v>221</v>
      </c>
      <c r="BM472" s="214" t="s">
        <v>1043</v>
      </c>
    </row>
    <row r="473" s="2" customFormat="1">
      <c r="A473" s="41"/>
      <c r="B473" s="42"/>
      <c r="C473" s="43"/>
      <c r="D473" s="216" t="s">
        <v>143</v>
      </c>
      <c r="E473" s="43"/>
      <c r="F473" s="217" t="s">
        <v>1044</v>
      </c>
      <c r="G473" s="43"/>
      <c r="H473" s="43"/>
      <c r="I473" s="218"/>
      <c r="J473" s="43"/>
      <c r="K473" s="43"/>
      <c r="L473" s="47"/>
      <c r="M473" s="219"/>
      <c r="N473" s="220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143</v>
      </c>
      <c r="AU473" s="20" t="s">
        <v>141</v>
      </c>
    </row>
    <row r="474" s="2" customFormat="1" ht="21.75" customHeight="1">
      <c r="A474" s="41"/>
      <c r="B474" s="42"/>
      <c r="C474" s="203" t="s">
        <v>1045</v>
      </c>
      <c r="D474" s="203" t="s">
        <v>135</v>
      </c>
      <c r="E474" s="204" t="s">
        <v>1046</v>
      </c>
      <c r="F474" s="205" t="s">
        <v>1047</v>
      </c>
      <c r="G474" s="206" t="s">
        <v>138</v>
      </c>
      <c r="H474" s="207">
        <v>22.539999999999999</v>
      </c>
      <c r="I474" s="208"/>
      <c r="J474" s="209">
        <f>ROUND(I474*H474,2)</f>
        <v>0</v>
      </c>
      <c r="K474" s="205" t="s">
        <v>19</v>
      </c>
      <c r="L474" s="47"/>
      <c r="M474" s="210" t="s">
        <v>19</v>
      </c>
      <c r="N474" s="211" t="s">
        <v>43</v>
      </c>
      <c r="O474" s="87"/>
      <c r="P474" s="212">
        <f>O474*H474</f>
        <v>0</v>
      </c>
      <c r="Q474" s="212">
        <v>0.0053</v>
      </c>
      <c r="R474" s="212">
        <f>Q474*H474</f>
        <v>0.119462</v>
      </c>
      <c r="S474" s="212">
        <v>0</v>
      </c>
      <c r="T474" s="213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4" t="s">
        <v>221</v>
      </c>
      <c r="AT474" s="214" t="s">
        <v>135</v>
      </c>
      <c r="AU474" s="214" t="s">
        <v>141</v>
      </c>
      <c r="AY474" s="20" t="s">
        <v>132</v>
      </c>
      <c r="BE474" s="215">
        <f>IF(N474="základní",J474,0)</f>
        <v>0</v>
      </c>
      <c r="BF474" s="215">
        <f>IF(N474="snížená",J474,0)</f>
        <v>0</v>
      </c>
      <c r="BG474" s="215">
        <f>IF(N474="zákl. přenesená",J474,0)</f>
        <v>0</v>
      </c>
      <c r="BH474" s="215">
        <f>IF(N474="sníž. přenesená",J474,0)</f>
        <v>0</v>
      </c>
      <c r="BI474" s="215">
        <f>IF(N474="nulová",J474,0)</f>
        <v>0</v>
      </c>
      <c r="BJ474" s="20" t="s">
        <v>141</v>
      </c>
      <c r="BK474" s="215">
        <f>ROUND(I474*H474,2)</f>
        <v>0</v>
      </c>
      <c r="BL474" s="20" t="s">
        <v>221</v>
      </c>
      <c r="BM474" s="214" t="s">
        <v>1048</v>
      </c>
    </row>
    <row r="475" s="2" customFormat="1" ht="16.5" customHeight="1">
      <c r="A475" s="41"/>
      <c r="B475" s="42"/>
      <c r="C475" s="255" t="s">
        <v>1049</v>
      </c>
      <c r="D475" s="255" t="s">
        <v>360</v>
      </c>
      <c r="E475" s="256" t="s">
        <v>1050</v>
      </c>
      <c r="F475" s="257" t="s">
        <v>1051</v>
      </c>
      <c r="G475" s="258" t="s">
        <v>138</v>
      </c>
      <c r="H475" s="259">
        <v>24.794</v>
      </c>
      <c r="I475" s="260"/>
      <c r="J475" s="261">
        <f>ROUND(I475*H475,2)</f>
        <v>0</v>
      </c>
      <c r="K475" s="257" t="s">
        <v>19</v>
      </c>
      <c r="L475" s="262"/>
      <c r="M475" s="263" t="s">
        <v>19</v>
      </c>
      <c r="N475" s="264" t="s">
        <v>43</v>
      </c>
      <c r="O475" s="87"/>
      <c r="P475" s="212">
        <f>O475*H475</f>
        <v>0</v>
      </c>
      <c r="Q475" s="212">
        <v>0.0129</v>
      </c>
      <c r="R475" s="212">
        <f>Q475*H475</f>
        <v>0.31984260000000003</v>
      </c>
      <c r="S475" s="212">
        <v>0</v>
      </c>
      <c r="T475" s="213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4" t="s">
        <v>307</v>
      </c>
      <c r="AT475" s="214" t="s">
        <v>360</v>
      </c>
      <c r="AU475" s="214" t="s">
        <v>141</v>
      </c>
      <c r="AY475" s="20" t="s">
        <v>132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20" t="s">
        <v>141</v>
      </c>
      <c r="BK475" s="215">
        <f>ROUND(I475*H475,2)</f>
        <v>0</v>
      </c>
      <c r="BL475" s="20" t="s">
        <v>221</v>
      </c>
      <c r="BM475" s="214" t="s">
        <v>1052</v>
      </c>
    </row>
    <row r="476" s="13" customFormat="1">
      <c r="A476" s="13"/>
      <c r="B476" s="221"/>
      <c r="C476" s="222"/>
      <c r="D476" s="223" t="s">
        <v>158</v>
      </c>
      <c r="E476" s="224" t="s">
        <v>19</v>
      </c>
      <c r="F476" s="225" t="s">
        <v>1053</v>
      </c>
      <c r="G476" s="222"/>
      <c r="H476" s="226">
        <v>24.794</v>
      </c>
      <c r="I476" s="227"/>
      <c r="J476" s="222"/>
      <c r="K476" s="222"/>
      <c r="L476" s="228"/>
      <c r="M476" s="229"/>
      <c r="N476" s="230"/>
      <c r="O476" s="230"/>
      <c r="P476" s="230"/>
      <c r="Q476" s="230"/>
      <c r="R476" s="230"/>
      <c r="S476" s="230"/>
      <c r="T476" s="23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2" t="s">
        <v>158</v>
      </c>
      <c r="AU476" s="232" t="s">
        <v>141</v>
      </c>
      <c r="AV476" s="13" t="s">
        <v>141</v>
      </c>
      <c r="AW476" s="13" t="s">
        <v>32</v>
      </c>
      <c r="AX476" s="13" t="s">
        <v>79</v>
      </c>
      <c r="AY476" s="232" t="s">
        <v>132</v>
      </c>
    </row>
    <row r="477" s="2" customFormat="1" ht="21.75" customHeight="1">
      <c r="A477" s="41"/>
      <c r="B477" s="42"/>
      <c r="C477" s="203" t="s">
        <v>1054</v>
      </c>
      <c r="D477" s="203" t="s">
        <v>135</v>
      </c>
      <c r="E477" s="204" t="s">
        <v>1055</v>
      </c>
      <c r="F477" s="205" t="s">
        <v>1056</v>
      </c>
      <c r="G477" s="206" t="s">
        <v>138</v>
      </c>
      <c r="H477" s="207">
        <v>22.539999999999999</v>
      </c>
      <c r="I477" s="208"/>
      <c r="J477" s="209">
        <f>ROUND(I477*H477,2)</f>
        <v>0</v>
      </c>
      <c r="K477" s="205" t="s">
        <v>19</v>
      </c>
      <c r="L477" s="47"/>
      <c r="M477" s="210" t="s">
        <v>19</v>
      </c>
      <c r="N477" s="211" t="s">
        <v>43</v>
      </c>
      <c r="O477" s="87"/>
      <c r="P477" s="212">
        <f>O477*H477</f>
        <v>0</v>
      </c>
      <c r="Q477" s="212">
        <v>0</v>
      </c>
      <c r="R477" s="212">
        <f>Q477*H477</f>
        <v>0</v>
      </c>
      <c r="S477" s="212">
        <v>0</v>
      </c>
      <c r="T477" s="213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4" t="s">
        <v>221</v>
      </c>
      <c r="AT477" s="214" t="s">
        <v>135</v>
      </c>
      <c r="AU477" s="214" t="s">
        <v>141</v>
      </c>
      <c r="AY477" s="20" t="s">
        <v>132</v>
      </c>
      <c r="BE477" s="215">
        <f>IF(N477="základní",J477,0)</f>
        <v>0</v>
      </c>
      <c r="BF477" s="215">
        <f>IF(N477="snížená",J477,0)</f>
        <v>0</v>
      </c>
      <c r="BG477" s="215">
        <f>IF(N477="zákl. přenesená",J477,0)</f>
        <v>0</v>
      </c>
      <c r="BH477" s="215">
        <f>IF(N477="sníž. přenesená",J477,0)</f>
        <v>0</v>
      </c>
      <c r="BI477" s="215">
        <f>IF(N477="nulová",J477,0)</f>
        <v>0</v>
      </c>
      <c r="BJ477" s="20" t="s">
        <v>141</v>
      </c>
      <c r="BK477" s="215">
        <f>ROUND(I477*H477,2)</f>
        <v>0</v>
      </c>
      <c r="BL477" s="20" t="s">
        <v>221</v>
      </c>
      <c r="BM477" s="214" t="s">
        <v>1057</v>
      </c>
    </row>
    <row r="478" s="2" customFormat="1" ht="21.75" customHeight="1">
      <c r="A478" s="41"/>
      <c r="B478" s="42"/>
      <c r="C478" s="203" t="s">
        <v>1058</v>
      </c>
      <c r="D478" s="203" t="s">
        <v>135</v>
      </c>
      <c r="E478" s="204" t="s">
        <v>1059</v>
      </c>
      <c r="F478" s="205" t="s">
        <v>1060</v>
      </c>
      <c r="G478" s="206" t="s">
        <v>138</v>
      </c>
      <c r="H478" s="207">
        <v>19.640000000000001</v>
      </c>
      <c r="I478" s="208"/>
      <c r="J478" s="209">
        <f>ROUND(I478*H478,2)</f>
        <v>0</v>
      </c>
      <c r="K478" s="205" t="s">
        <v>19</v>
      </c>
      <c r="L478" s="47"/>
      <c r="M478" s="210" t="s">
        <v>19</v>
      </c>
      <c r="N478" s="211" t="s">
        <v>43</v>
      </c>
      <c r="O478" s="87"/>
      <c r="P478" s="212">
        <f>O478*H478</f>
        <v>0</v>
      </c>
      <c r="Q478" s="212">
        <v>0</v>
      </c>
      <c r="R478" s="212">
        <f>Q478*H478</f>
        <v>0</v>
      </c>
      <c r="S478" s="212">
        <v>0</v>
      </c>
      <c r="T478" s="213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4" t="s">
        <v>221</v>
      </c>
      <c r="AT478" s="214" t="s">
        <v>135</v>
      </c>
      <c r="AU478" s="214" t="s">
        <v>141</v>
      </c>
      <c r="AY478" s="20" t="s">
        <v>132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20" t="s">
        <v>141</v>
      </c>
      <c r="BK478" s="215">
        <f>ROUND(I478*H478,2)</f>
        <v>0</v>
      </c>
      <c r="BL478" s="20" t="s">
        <v>221</v>
      </c>
      <c r="BM478" s="214" t="s">
        <v>1061</v>
      </c>
    </row>
    <row r="479" s="2" customFormat="1" ht="16.5" customHeight="1">
      <c r="A479" s="41"/>
      <c r="B479" s="42"/>
      <c r="C479" s="203" t="s">
        <v>1062</v>
      </c>
      <c r="D479" s="203" t="s">
        <v>135</v>
      </c>
      <c r="E479" s="204" t="s">
        <v>1063</v>
      </c>
      <c r="F479" s="205" t="s">
        <v>1064</v>
      </c>
      <c r="G479" s="206" t="s">
        <v>386</v>
      </c>
      <c r="H479" s="207">
        <v>4</v>
      </c>
      <c r="I479" s="208"/>
      <c r="J479" s="209">
        <f>ROUND(I479*H479,2)</f>
        <v>0</v>
      </c>
      <c r="K479" s="205" t="s">
        <v>139</v>
      </c>
      <c r="L479" s="47"/>
      <c r="M479" s="210" t="s">
        <v>19</v>
      </c>
      <c r="N479" s="211" t="s">
        <v>43</v>
      </c>
      <c r="O479" s="87"/>
      <c r="P479" s="212">
        <f>O479*H479</f>
        <v>0</v>
      </c>
      <c r="Q479" s="212">
        <v>0</v>
      </c>
      <c r="R479" s="212">
        <f>Q479*H479</f>
        <v>0</v>
      </c>
      <c r="S479" s="212">
        <v>0.00036000000000000002</v>
      </c>
      <c r="T479" s="213">
        <f>S479*H479</f>
        <v>0.0014400000000000001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14" t="s">
        <v>221</v>
      </c>
      <c r="AT479" s="214" t="s">
        <v>135</v>
      </c>
      <c r="AU479" s="214" t="s">
        <v>141</v>
      </c>
      <c r="AY479" s="20" t="s">
        <v>132</v>
      </c>
      <c r="BE479" s="215">
        <f>IF(N479="základní",J479,0)</f>
        <v>0</v>
      </c>
      <c r="BF479" s="215">
        <f>IF(N479="snížená",J479,0)</f>
        <v>0</v>
      </c>
      <c r="BG479" s="215">
        <f>IF(N479="zákl. přenesená",J479,0)</f>
        <v>0</v>
      </c>
      <c r="BH479" s="215">
        <f>IF(N479="sníž. přenesená",J479,0)</f>
        <v>0</v>
      </c>
      <c r="BI479" s="215">
        <f>IF(N479="nulová",J479,0)</f>
        <v>0</v>
      </c>
      <c r="BJ479" s="20" t="s">
        <v>141</v>
      </c>
      <c r="BK479" s="215">
        <f>ROUND(I479*H479,2)</f>
        <v>0</v>
      </c>
      <c r="BL479" s="20" t="s">
        <v>221</v>
      </c>
      <c r="BM479" s="214" t="s">
        <v>1065</v>
      </c>
    </row>
    <row r="480" s="2" customFormat="1">
      <c r="A480" s="41"/>
      <c r="B480" s="42"/>
      <c r="C480" s="43"/>
      <c r="D480" s="216" t="s">
        <v>143</v>
      </c>
      <c r="E480" s="43"/>
      <c r="F480" s="217" t="s">
        <v>1066</v>
      </c>
      <c r="G480" s="43"/>
      <c r="H480" s="43"/>
      <c r="I480" s="218"/>
      <c r="J480" s="43"/>
      <c r="K480" s="43"/>
      <c r="L480" s="47"/>
      <c r="M480" s="219"/>
      <c r="N480" s="220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143</v>
      </c>
      <c r="AU480" s="20" t="s">
        <v>141</v>
      </c>
    </row>
    <row r="481" s="2" customFormat="1" ht="16.5" customHeight="1">
      <c r="A481" s="41"/>
      <c r="B481" s="42"/>
      <c r="C481" s="203" t="s">
        <v>1067</v>
      </c>
      <c r="D481" s="203" t="s">
        <v>135</v>
      </c>
      <c r="E481" s="204" t="s">
        <v>1068</v>
      </c>
      <c r="F481" s="205" t="s">
        <v>1069</v>
      </c>
      <c r="G481" s="206" t="s">
        <v>147</v>
      </c>
      <c r="H481" s="207">
        <v>20.600000000000001</v>
      </c>
      <c r="I481" s="208"/>
      <c r="J481" s="209">
        <f>ROUND(I481*H481,2)</f>
        <v>0</v>
      </c>
      <c r="K481" s="205" t="s">
        <v>19</v>
      </c>
      <c r="L481" s="47"/>
      <c r="M481" s="210" t="s">
        <v>19</v>
      </c>
      <c r="N481" s="211" t="s">
        <v>43</v>
      </c>
      <c r="O481" s="87"/>
      <c r="P481" s="212">
        <f>O481*H481</f>
        <v>0</v>
      </c>
      <c r="Q481" s="212">
        <v>0.00055000000000000003</v>
      </c>
      <c r="R481" s="212">
        <f>Q481*H481</f>
        <v>0.011330000000000002</v>
      </c>
      <c r="S481" s="212">
        <v>0</v>
      </c>
      <c r="T481" s="213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4" t="s">
        <v>221</v>
      </c>
      <c r="AT481" s="214" t="s">
        <v>135</v>
      </c>
      <c r="AU481" s="214" t="s">
        <v>141</v>
      </c>
      <c r="AY481" s="20" t="s">
        <v>132</v>
      </c>
      <c r="BE481" s="215">
        <f>IF(N481="základní",J481,0)</f>
        <v>0</v>
      </c>
      <c r="BF481" s="215">
        <f>IF(N481="snížená",J481,0)</f>
        <v>0</v>
      </c>
      <c r="BG481" s="215">
        <f>IF(N481="zákl. přenesená",J481,0)</f>
        <v>0</v>
      </c>
      <c r="BH481" s="215">
        <f>IF(N481="sníž. přenesená",J481,0)</f>
        <v>0</v>
      </c>
      <c r="BI481" s="215">
        <f>IF(N481="nulová",J481,0)</f>
        <v>0</v>
      </c>
      <c r="BJ481" s="20" t="s">
        <v>141</v>
      </c>
      <c r="BK481" s="215">
        <f>ROUND(I481*H481,2)</f>
        <v>0</v>
      </c>
      <c r="BL481" s="20" t="s">
        <v>221</v>
      </c>
      <c r="BM481" s="214" t="s">
        <v>1070</v>
      </c>
    </row>
    <row r="482" s="2" customFormat="1" ht="16.5" customHeight="1">
      <c r="A482" s="41"/>
      <c r="B482" s="42"/>
      <c r="C482" s="203" t="s">
        <v>1071</v>
      </c>
      <c r="D482" s="203" t="s">
        <v>135</v>
      </c>
      <c r="E482" s="204" t="s">
        <v>1072</v>
      </c>
      <c r="F482" s="205" t="s">
        <v>1073</v>
      </c>
      <c r="G482" s="206" t="s">
        <v>147</v>
      </c>
      <c r="H482" s="207">
        <v>13</v>
      </c>
      <c r="I482" s="208"/>
      <c r="J482" s="209">
        <f>ROUND(I482*H482,2)</f>
        <v>0</v>
      </c>
      <c r="K482" s="205" t="s">
        <v>19</v>
      </c>
      <c r="L482" s="47"/>
      <c r="M482" s="210" t="s">
        <v>19</v>
      </c>
      <c r="N482" s="211" t="s">
        <v>43</v>
      </c>
      <c r="O482" s="87"/>
      <c r="P482" s="212">
        <f>O482*H482</f>
        <v>0</v>
      </c>
      <c r="Q482" s="212">
        <v>0.00050000000000000001</v>
      </c>
      <c r="R482" s="212">
        <f>Q482*H482</f>
        <v>0.0065000000000000006</v>
      </c>
      <c r="S482" s="212">
        <v>0</v>
      </c>
      <c r="T482" s="213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4" t="s">
        <v>221</v>
      </c>
      <c r="AT482" s="214" t="s">
        <v>135</v>
      </c>
      <c r="AU482" s="214" t="s">
        <v>141</v>
      </c>
      <c r="AY482" s="20" t="s">
        <v>132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20" t="s">
        <v>141</v>
      </c>
      <c r="BK482" s="215">
        <f>ROUND(I482*H482,2)</f>
        <v>0</v>
      </c>
      <c r="BL482" s="20" t="s">
        <v>221</v>
      </c>
      <c r="BM482" s="214" t="s">
        <v>1074</v>
      </c>
    </row>
    <row r="483" s="2" customFormat="1" ht="16.5" customHeight="1">
      <c r="A483" s="41"/>
      <c r="B483" s="42"/>
      <c r="C483" s="203" t="s">
        <v>1075</v>
      </c>
      <c r="D483" s="203" t="s">
        <v>135</v>
      </c>
      <c r="E483" s="204" t="s">
        <v>1076</v>
      </c>
      <c r="F483" s="205" t="s">
        <v>1077</v>
      </c>
      <c r="G483" s="206" t="s">
        <v>386</v>
      </c>
      <c r="H483" s="207">
        <v>4</v>
      </c>
      <c r="I483" s="208"/>
      <c r="J483" s="209">
        <f>ROUND(I483*H483,2)</f>
        <v>0</v>
      </c>
      <c r="K483" s="205" t="s">
        <v>139</v>
      </c>
      <c r="L483" s="47"/>
      <c r="M483" s="210" t="s">
        <v>19</v>
      </c>
      <c r="N483" s="211" t="s">
        <v>43</v>
      </c>
      <c r="O483" s="87"/>
      <c r="P483" s="212">
        <f>O483*H483</f>
        <v>0</v>
      </c>
      <c r="Q483" s="212">
        <v>0.00020000000000000001</v>
      </c>
      <c r="R483" s="212">
        <f>Q483*H483</f>
        <v>0.00080000000000000004</v>
      </c>
      <c r="S483" s="212">
        <v>0</v>
      </c>
      <c r="T483" s="213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4" t="s">
        <v>221</v>
      </c>
      <c r="AT483" s="214" t="s">
        <v>135</v>
      </c>
      <c r="AU483" s="214" t="s">
        <v>141</v>
      </c>
      <c r="AY483" s="20" t="s">
        <v>132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20" t="s">
        <v>141</v>
      </c>
      <c r="BK483" s="215">
        <f>ROUND(I483*H483,2)</f>
        <v>0</v>
      </c>
      <c r="BL483" s="20" t="s">
        <v>221</v>
      </c>
      <c r="BM483" s="214" t="s">
        <v>1078</v>
      </c>
    </row>
    <row r="484" s="2" customFormat="1">
      <c r="A484" s="41"/>
      <c r="B484" s="42"/>
      <c r="C484" s="43"/>
      <c r="D484" s="216" t="s">
        <v>143</v>
      </c>
      <c r="E484" s="43"/>
      <c r="F484" s="217" t="s">
        <v>1079</v>
      </c>
      <c r="G484" s="43"/>
      <c r="H484" s="43"/>
      <c r="I484" s="218"/>
      <c r="J484" s="43"/>
      <c r="K484" s="43"/>
      <c r="L484" s="47"/>
      <c r="M484" s="219"/>
      <c r="N484" s="220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143</v>
      </c>
      <c r="AU484" s="20" t="s">
        <v>141</v>
      </c>
    </row>
    <row r="485" s="2" customFormat="1" ht="16.5" customHeight="1">
      <c r="A485" s="41"/>
      <c r="B485" s="42"/>
      <c r="C485" s="255" t="s">
        <v>1080</v>
      </c>
      <c r="D485" s="255" t="s">
        <v>360</v>
      </c>
      <c r="E485" s="256" t="s">
        <v>1081</v>
      </c>
      <c r="F485" s="257" t="s">
        <v>1082</v>
      </c>
      <c r="G485" s="258" t="s">
        <v>386</v>
      </c>
      <c r="H485" s="259">
        <v>4</v>
      </c>
      <c r="I485" s="260"/>
      <c r="J485" s="261">
        <f>ROUND(I485*H485,2)</f>
        <v>0</v>
      </c>
      <c r="K485" s="257" t="s">
        <v>139</v>
      </c>
      <c r="L485" s="262"/>
      <c r="M485" s="263" t="s">
        <v>19</v>
      </c>
      <c r="N485" s="264" t="s">
        <v>43</v>
      </c>
      <c r="O485" s="87"/>
      <c r="P485" s="212">
        <f>O485*H485</f>
        <v>0</v>
      </c>
      <c r="Q485" s="212">
        <v>9.0000000000000006E-05</v>
      </c>
      <c r="R485" s="212">
        <f>Q485*H485</f>
        <v>0.00036000000000000002</v>
      </c>
      <c r="S485" s="212">
        <v>0</v>
      </c>
      <c r="T485" s="213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14" t="s">
        <v>307</v>
      </c>
      <c r="AT485" s="214" t="s">
        <v>360</v>
      </c>
      <c r="AU485" s="214" t="s">
        <v>141</v>
      </c>
      <c r="AY485" s="20" t="s">
        <v>132</v>
      </c>
      <c r="BE485" s="215">
        <f>IF(N485="základní",J485,0)</f>
        <v>0</v>
      </c>
      <c r="BF485" s="215">
        <f>IF(N485="snížená",J485,0)</f>
        <v>0</v>
      </c>
      <c r="BG485" s="215">
        <f>IF(N485="zákl. přenesená",J485,0)</f>
        <v>0</v>
      </c>
      <c r="BH485" s="215">
        <f>IF(N485="sníž. přenesená",J485,0)</f>
        <v>0</v>
      </c>
      <c r="BI485" s="215">
        <f>IF(N485="nulová",J485,0)</f>
        <v>0</v>
      </c>
      <c r="BJ485" s="20" t="s">
        <v>141</v>
      </c>
      <c r="BK485" s="215">
        <f>ROUND(I485*H485,2)</f>
        <v>0</v>
      </c>
      <c r="BL485" s="20" t="s">
        <v>221</v>
      </c>
      <c r="BM485" s="214" t="s">
        <v>1083</v>
      </c>
    </row>
    <row r="486" s="2" customFormat="1" ht="16.5" customHeight="1">
      <c r="A486" s="41"/>
      <c r="B486" s="42"/>
      <c r="C486" s="203" t="s">
        <v>1084</v>
      </c>
      <c r="D486" s="203" t="s">
        <v>135</v>
      </c>
      <c r="E486" s="204" t="s">
        <v>1085</v>
      </c>
      <c r="F486" s="205" t="s">
        <v>1086</v>
      </c>
      <c r="G486" s="206" t="s">
        <v>147</v>
      </c>
      <c r="H486" s="207">
        <v>16.600000000000001</v>
      </c>
      <c r="I486" s="208"/>
      <c r="J486" s="209">
        <f>ROUND(I486*H486,2)</f>
        <v>0</v>
      </c>
      <c r="K486" s="205" t="s">
        <v>139</v>
      </c>
      <c r="L486" s="47"/>
      <c r="M486" s="210" t="s">
        <v>19</v>
      </c>
      <c r="N486" s="211" t="s">
        <v>43</v>
      </c>
      <c r="O486" s="87"/>
      <c r="P486" s="212">
        <f>O486*H486</f>
        <v>0</v>
      </c>
      <c r="Q486" s="212">
        <v>3.0000000000000001E-05</v>
      </c>
      <c r="R486" s="212">
        <f>Q486*H486</f>
        <v>0.00049800000000000007</v>
      </c>
      <c r="S486" s="212">
        <v>0</v>
      </c>
      <c r="T486" s="213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4" t="s">
        <v>221</v>
      </c>
      <c r="AT486" s="214" t="s">
        <v>135</v>
      </c>
      <c r="AU486" s="214" t="s">
        <v>141</v>
      </c>
      <c r="AY486" s="20" t="s">
        <v>132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20" t="s">
        <v>141</v>
      </c>
      <c r="BK486" s="215">
        <f>ROUND(I486*H486,2)</f>
        <v>0</v>
      </c>
      <c r="BL486" s="20" t="s">
        <v>221</v>
      </c>
      <c r="BM486" s="214" t="s">
        <v>1087</v>
      </c>
    </row>
    <row r="487" s="2" customFormat="1">
      <c r="A487" s="41"/>
      <c r="B487" s="42"/>
      <c r="C487" s="43"/>
      <c r="D487" s="216" t="s">
        <v>143</v>
      </c>
      <c r="E487" s="43"/>
      <c r="F487" s="217" t="s">
        <v>1088</v>
      </c>
      <c r="G487" s="43"/>
      <c r="H487" s="43"/>
      <c r="I487" s="218"/>
      <c r="J487" s="43"/>
      <c r="K487" s="43"/>
      <c r="L487" s="47"/>
      <c r="M487" s="219"/>
      <c r="N487" s="220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143</v>
      </c>
      <c r="AU487" s="20" t="s">
        <v>141</v>
      </c>
    </row>
    <row r="488" s="2" customFormat="1" ht="16.5" customHeight="1">
      <c r="A488" s="41"/>
      <c r="B488" s="42"/>
      <c r="C488" s="203" t="s">
        <v>1089</v>
      </c>
      <c r="D488" s="203" t="s">
        <v>135</v>
      </c>
      <c r="E488" s="204" t="s">
        <v>1090</v>
      </c>
      <c r="F488" s="205" t="s">
        <v>1091</v>
      </c>
      <c r="G488" s="206" t="s">
        <v>138</v>
      </c>
      <c r="H488" s="207">
        <v>22.539999999999999</v>
      </c>
      <c r="I488" s="208"/>
      <c r="J488" s="209">
        <f>ROUND(I488*H488,2)</f>
        <v>0</v>
      </c>
      <c r="K488" s="205" t="s">
        <v>139</v>
      </c>
      <c r="L488" s="47"/>
      <c r="M488" s="210" t="s">
        <v>19</v>
      </c>
      <c r="N488" s="211" t="s">
        <v>43</v>
      </c>
      <c r="O488" s="87"/>
      <c r="P488" s="212">
        <f>O488*H488</f>
        <v>0</v>
      </c>
      <c r="Q488" s="212">
        <v>5.0000000000000002E-05</v>
      </c>
      <c r="R488" s="212">
        <f>Q488*H488</f>
        <v>0.001127</v>
      </c>
      <c r="S488" s="212">
        <v>0</v>
      </c>
      <c r="T488" s="213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14" t="s">
        <v>221</v>
      </c>
      <c r="AT488" s="214" t="s">
        <v>135</v>
      </c>
      <c r="AU488" s="214" t="s">
        <v>141</v>
      </c>
      <c r="AY488" s="20" t="s">
        <v>132</v>
      </c>
      <c r="BE488" s="215">
        <f>IF(N488="základní",J488,0)</f>
        <v>0</v>
      </c>
      <c r="BF488" s="215">
        <f>IF(N488="snížená",J488,0)</f>
        <v>0</v>
      </c>
      <c r="BG488" s="215">
        <f>IF(N488="zákl. přenesená",J488,0)</f>
        <v>0</v>
      </c>
      <c r="BH488" s="215">
        <f>IF(N488="sníž. přenesená",J488,0)</f>
        <v>0</v>
      </c>
      <c r="BI488" s="215">
        <f>IF(N488="nulová",J488,0)</f>
        <v>0</v>
      </c>
      <c r="BJ488" s="20" t="s">
        <v>141</v>
      </c>
      <c r="BK488" s="215">
        <f>ROUND(I488*H488,2)</f>
        <v>0</v>
      </c>
      <c r="BL488" s="20" t="s">
        <v>221</v>
      </c>
      <c r="BM488" s="214" t="s">
        <v>1092</v>
      </c>
    </row>
    <row r="489" s="2" customFormat="1">
      <c r="A489" s="41"/>
      <c r="B489" s="42"/>
      <c r="C489" s="43"/>
      <c r="D489" s="216" t="s">
        <v>143</v>
      </c>
      <c r="E489" s="43"/>
      <c r="F489" s="217" t="s">
        <v>1093</v>
      </c>
      <c r="G489" s="43"/>
      <c r="H489" s="43"/>
      <c r="I489" s="218"/>
      <c r="J489" s="43"/>
      <c r="K489" s="43"/>
      <c r="L489" s="47"/>
      <c r="M489" s="219"/>
      <c r="N489" s="220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143</v>
      </c>
      <c r="AU489" s="20" t="s">
        <v>141</v>
      </c>
    </row>
    <row r="490" s="2" customFormat="1" ht="24.15" customHeight="1">
      <c r="A490" s="41"/>
      <c r="B490" s="42"/>
      <c r="C490" s="203" t="s">
        <v>1094</v>
      </c>
      <c r="D490" s="203" t="s">
        <v>135</v>
      </c>
      <c r="E490" s="204" t="s">
        <v>1095</v>
      </c>
      <c r="F490" s="205" t="s">
        <v>1096</v>
      </c>
      <c r="G490" s="206" t="s">
        <v>368</v>
      </c>
      <c r="H490" s="265"/>
      <c r="I490" s="208"/>
      <c r="J490" s="209">
        <f>ROUND(I490*H490,2)</f>
        <v>0</v>
      </c>
      <c r="K490" s="205" t="s">
        <v>139</v>
      </c>
      <c r="L490" s="47"/>
      <c r="M490" s="210" t="s">
        <v>19</v>
      </c>
      <c r="N490" s="211" t="s">
        <v>43</v>
      </c>
      <c r="O490" s="87"/>
      <c r="P490" s="212">
        <f>O490*H490</f>
        <v>0</v>
      </c>
      <c r="Q490" s="212">
        <v>0</v>
      </c>
      <c r="R490" s="212">
        <f>Q490*H490</f>
        <v>0</v>
      </c>
      <c r="S490" s="212">
        <v>0</v>
      </c>
      <c r="T490" s="213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4" t="s">
        <v>221</v>
      </c>
      <c r="AT490" s="214" t="s">
        <v>135</v>
      </c>
      <c r="AU490" s="214" t="s">
        <v>141</v>
      </c>
      <c r="AY490" s="20" t="s">
        <v>132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20" t="s">
        <v>141</v>
      </c>
      <c r="BK490" s="215">
        <f>ROUND(I490*H490,2)</f>
        <v>0</v>
      </c>
      <c r="BL490" s="20" t="s">
        <v>221</v>
      </c>
      <c r="BM490" s="214" t="s">
        <v>1097</v>
      </c>
    </row>
    <row r="491" s="2" customFormat="1">
      <c r="A491" s="41"/>
      <c r="B491" s="42"/>
      <c r="C491" s="43"/>
      <c r="D491" s="216" t="s">
        <v>143</v>
      </c>
      <c r="E491" s="43"/>
      <c r="F491" s="217" t="s">
        <v>1098</v>
      </c>
      <c r="G491" s="43"/>
      <c r="H491" s="43"/>
      <c r="I491" s="218"/>
      <c r="J491" s="43"/>
      <c r="K491" s="43"/>
      <c r="L491" s="47"/>
      <c r="M491" s="219"/>
      <c r="N491" s="220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143</v>
      </c>
      <c r="AU491" s="20" t="s">
        <v>141</v>
      </c>
    </row>
    <row r="492" s="12" customFormat="1" ht="22.8" customHeight="1">
      <c r="A492" s="12"/>
      <c r="B492" s="187"/>
      <c r="C492" s="188"/>
      <c r="D492" s="189" t="s">
        <v>70</v>
      </c>
      <c r="E492" s="201" t="s">
        <v>1099</v>
      </c>
      <c r="F492" s="201" t="s">
        <v>1100</v>
      </c>
      <c r="G492" s="188"/>
      <c r="H492" s="188"/>
      <c r="I492" s="191"/>
      <c r="J492" s="202">
        <f>BK492</f>
        <v>0</v>
      </c>
      <c r="K492" s="188"/>
      <c r="L492" s="193"/>
      <c r="M492" s="194"/>
      <c r="N492" s="195"/>
      <c r="O492" s="195"/>
      <c r="P492" s="196">
        <f>SUM(P493:P527)</f>
        <v>0</v>
      </c>
      <c r="Q492" s="195"/>
      <c r="R492" s="196">
        <f>SUM(R493:R527)</f>
        <v>0.038830080000000003</v>
      </c>
      <c r="S492" s="195"/>
      <c r="T492" s="197">
        <f>SUM(T493:T527)</f>
        <v>0.00025000000000000001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198" t="s">
        <v>141</v>
      </c>
      <c r="AT492" s="199" t="s">
        <v>70</v>
      </c>
      <c r="AU492" s="199" t="s">
        <v>79</v>
      </c>
      <c r="AY492" s="198" t="s">
        <v>132</v>
      </c>
      <c r="BK492" s="200">
        <f>SUM(BK493:BK527)</f>
        <v>0</v>
      </c>
    </row>
    <row r="493" s="2" customFormat="1" ht="16.5" customHeight="1">
      <c r="A493" s="41"/>
      <c r="B493" s="42"/>
      <c r="C493" s="203" t="s">
        <v>1101</v>
      </c>
      <c r="D493" s="203" t="s">
        <v>135</v>
      </c>
      <c r="E493" s="204" t="s">
        <v>1102</v>
      </c>
      <c r="F493" s="205" t="s">
        <v>1103</v>
      </c>
      <c r="G493" s="206" t="s">
        <v>138</v>
      </c>
      <c r="H493" s="207">
        <v>25</v>
      </c>
      <c r="I493" s="208"/>
      <c r="J493" s="209">
        <f>ROUND(I493*H493,2)</f>
        <v>0</v>
      </c>
      <c r="K493" s="205" t="s">
        <v>139</v>
      </c>
      <c r="L493" s="47"/>
      <c r="M493" s="210" t="s">
        <v>19</v>
      </c>
      <c r="N493" s="211" t="s">
        <v>43</v>
      </c>
      <c r="O493" s="87"/>
      <c r="P493" s="212">
        <f>O493*H493</f>
        <v>0</v>
      </c>
      <c r="Q493" s="212">
        <v>0</v>
      </c>
      <c r="R493" s="212">
        <f>Q493*H493</f>
        <v>0</v>
      </c>
      <c r="S493" s="212">
        <v>1.0000000000000001E-05</v>
      </c>
      <c r="T493" s="213">
        <f>S493*H493</f>
        <v>0.00025000000000000001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4" t="s">
        <v>221</v>
      </c>
      <c r="AT493" s="214" t="s">
        <v>135</v>
      </c>
      <c r="AU493" s="214" t="s">
        <v>141</v>
      </c>
      <c r="AY493" s="20" t="s">
        <v>132</v>
      </c>
      <c r="BE493" s="215">
        <f>IF(N493="základní",J493,0)</f>
        <v>0</v>
      </c>
      <c r="BF493" s="215">
        <f>IF(N493="snížená",J493,0)</f>
        <v>0</v>
      </c>
      <c r="BG493" s="215">
        <f>IF(N493="zákl. přenesená",J493,0)</f>
        <v>0</v>
      </c>
      <c r="BH493" s="215">
        <f>IF(N493="sníž. přenesená",J493,0)</f>
        <v>0</v>
      </c>
      <c r="BI493" s="215">
        <f>IF(N493="nulová",J493,0)</f>
        <v>0</v>
      </c>
      <c r="BJ493" s="20" t="s">
        <v>141</v>
      </c>
      <c r="BK493" s="215">
        <f>ROUND(I493*H493,2)</f>
        <v>0</v>
      </c>
      <c r="BL493" s="20" t="s">
        <v>221</v>
      </c>
      <c r="BM493" s="214" t="s">
        <v>1104</v>
      </c>
    </row>
    <row r="494" s="2" customFormat="1">
      <c r="A494" s="41"/>
      <c r="B494" s="42"/>
      <c r="C494" s="43"/>
      <c r="D494" s="216" t="s">
        <v>143</v>
      </c>
      <c r="E494" s="43"/>
      <c r="F494" s="217" t="s">
        <v>1105</v>
      </c>
      <c r="G494" s="43"/>
      <c r="H494" s="43"/>
      <c r="I494" s="218"/>
      <c r="J494" s="43"/>
      <c r="K494" s="43"/>
      <c r="L494" s="47"/>
      <c r="M494" s="219"/>
      <c r="N494" s="220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143</v>
      </c>
      <c r="AU494" s="20" t="s">
        <v>141</v>
      </c>
    </row>
    <row r="495" s="2" customFormat="1" ht="16.5" customHeight="1">
      <c r="A495" s="41"/>
      <c r="B495" s="42"/>
      <c r="C495" s="255" t="s">
        <v>1106</v>
      </c>
      <c r="D495" s="255" t="s">
        <v>360</v>
      </c>
      <c r="E495" s="256" t="s">
        <v>1107</v>
      </c>
      <c r="F495" s="257" t="s">
        <v>1108</v>
      </c>
      <c r="G495" s="258" t="s">
        <v>138</v>
      </c>
      <c r="H495" s="259">
        <v>25</v>
      </c>
      <c r="I495" s="260"/>
      <c r="J495" s="261">
        <f>ROUND(I495*H495,2)</f>
        <v>0</v>
      </c>
      <c r="K495" s="257" t="s">
        <v>139</v>
      </c>
      <c r="L495" s="262"/>
      <c r="M495" s="263" t="s">
        <v>19</v>
      </c>
      <c r="N495" s="264" t="s">
        <v>43</v>
      </c>
      <c r="O495" s="87"/>
      <c r="P495" s="212">
        <f>O495*H495</f>
        <v>0</v>
      </c>
      <c r="Q495" s="212">
        <v>5.0000000000000002E-05</v>
      </c>
      <c r="R495" s="212">
        <f>Q495*H495</f>
        <v>0.00125</v>
      </c>
      <c r="S495" s="212">
        <v>0</v>
      </c>
      <c r="T495" s="213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4" t="s">
        <v>307</v>
      </c>
      <c r="AT495" s="214" t="s">
        <v>360</v>
      </c>
      <c r="AU495" s="214" t="s">
        <v>141</v>
      </c>
      <c r="AY495" s="20" t="s">
        <v>132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20" t="s">
        <v>141</v>
      </c>
      <c r="BK495" s="215">
        <f>ROUND(I495*H495,2)</f>
        <v>0</v>
      </c>
      <c r="BL495" s="20" t="s">
        <v>221</v>
      </c>
      <c r="BM495" s="214" t="s">
        <v>1109</v>
      </c>
    </row>
    <row r="496" s="2" customFormat="1" ht="24.15" customHeight="1">
      <c r="A496" s="41"/>
      <c r="B496" s="42"/>
      <c r="C496" s="203" t="s">
        <v>1110</v>
      </c>
      <c r="D496" s="203" t="s">
        <v>135</v>
      </c>
      <c r="E496" s="204" t="s">
        <v>1111</v>
      </c>
      <c r="F496" s="205" t="s">
        <v>1112</v>
      </c>
      <c r="G496" s="206" t="s">
        <v>138</v>
      </c>
      <c r="H496" s="207">
        <v>51.171999999999997</v>
      </c>
      <c r="I496" s="208"/>
      <c r="J496" s="209">
        <f>ROUND(I496*H496,2)</f>
        <v>0</v>
      </c>
      <c r="K496" s="205" t="s">
        <v>139</v>
      </c>
      <c r="L496" s="47"/>
      <c r="M496" s="210" t="s">
        <v>19</v>
      </c>
      <c r="N496" s="211" t="s">
        <v>43</v>
      </c>
      <c r="O496" s="87"/>
      <c r="P496" s="212">
        <f>O496*H496</f>
        <v>0</v>
      </c>
      <c r="Q496" s="212">
        <v>2.0000000000000002E-05</v>
      </c>
      <c r="R496" s="212">
        <f>Q496*H496</f>
        <v>0.00102344</v>
      </c>
      <c r="S496" s="212">
        <v>0</v>
      </c>
      <c r="T496" s="213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4" t="s">
        <v>221</v>
      </c>
      <c r="AT496" s="214" t="s">
        <v>135</v>
      </c>
      <c r="AU496" s="214" t="s">
        <v>141</v>
      </c>
      <c r="AY496" s="20" t="s">
        <v>132</v>
      </c>
      <c r="BE496" s="215">
        <f>IF(N496="základní",J496,0)</f>
        <v>0</v>
      </c>
      <c r="BF496" s="215">
        <f>IF(N496="snížená",J496,0)</f>
        <v>0</v>
      </c>
      <c r="BG496" s="215">
        <f>IF(N496="zákl. přenesená",J496,0)</f>
        <v>0</v>
      </c>
      <c r="BH496" s="215">
        <f>IF(N496="sníž. přenesená",J496,0)</f>
        <v>0</v>
      </c>
      <c r="BI496" s="215">
        <f>IF(N496="nulová",J496,0)</f>
        <v>0</v>
      </c>
      <c r="BJ496" s="20" t="s">
        <v>141</v>
      </c>
      <c r="BK496" s="215">
        <f>ROUND(I496*H496,2)</f>
        <v>0</v>
      </c>
      <c r="BL496" s="20" t="s">
        <v>221</v>
      </c>
      <c r="BM496" s="214" t="s">
        <v>1113</v>
      </c>
    </row>
    <row r="497" s="2" customFormat="1">
      <c r="A497" s="41"/>
      <c r="B497" s="42"/>
      <c r="C497" s="43"/>
      <c r="D497" s="216" t="s">
        <v>143</v>
      </c>
      <c r="E497" s="43"/>
      <c r="F497" s="217" t="s">
        <v>1114</v>
      </c>
      <c r="G497" s="43"/>
      <c r="H497" s="43"/>
      <c r="I497" s="218"/>
      <c r="J497" s="43"/>
      <c r="K497" s="43"/>
      <c r="L497" s="47"/>
      <c r="M497" s="219"/>
      <c r="N497" s="220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143</v>
      </c>
      <c r="AU497" s="20" t="s">
        <v>141</v>
      </c>
    </row>
    <row r="498" s="13" customFormat="1">
      <c r="A498" s="13"/>
      <c r="B498" s="221"/>
      <c r="C498" s="222"/>
      <c r="D498" s="223" t="s">
        <v>158</v>
      </c>
      <c r="E498" s="224" t="s">
        <v>19</v>
      </c>
      <c r="F498" s="225" t="s">
        <v>786</v>
      </c>
      <c r="G498" s="222"/>
      <c r="H498" s="226">
        <v>14.74</v>
      </c>
      <c r="I498" s="227"/>
      <c r="J498" s="222"/>
      <c r="K498" s="222"/>
      <c r="L498" s="228"/>
      <c r="M498" s="229"/>
      <c r="N498" s="230"/>
      <c r="O498" s="230"/>
      <c r="P498" s="230"/>
      <c r="Q498" s="230"/>
      <c r="R498" s="230"/>
      <c r="S498" s="230"/>
      <c r="T498" s="23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2" t="s">
        <v>158</v>
      </c>
      <c r="AU498" s="232" t="s">
        <v>141</v>
      </c>
      <c r="AV498" s="13" t="s">
        <v>141</v>
      </c>
      <c r="AW498" s="13" t="s">
        <v>32</v>
      </c>
      <c r="AX498" s="13" t="s">
        <v>71</v>
      </c>
      <c r="AY498" s="232" t="s">
        <v>132</v>
      </c>
    </row>
    <row r="499" s="14" customFormat="1">
      <c r="A499" s="14"/>
      <c r="B499" s="233"/>
      <c r="C499" s="234"/>
      <c r="D499" s="223" t="s">
        <v>158</v>
      </c>
      <c r="E499" s="235" t="s">
        <v>19</v>
      </c>
      <c r="F499" s="236" t="s">
        <v>203</v>
      </c>
      <c r="G499" s="234"/>
      <c r="H499" s="237">
        <v>14.74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3" t="s">
        <v>158</v>
      </c>
      <c r="AU499" s="243" t="s">
        <v>141</v>
      </c>
      <c r="AV499" s="14" t="s">
        <v>133</v>
      </c>
      <c r="AW499" s="14" t="s">
        <v>32</v>
      </c>
      <c r="AX499" s="14" t="s">
        <v>71</v>
      </c>
      <c r="AY499" s="243" t="s">
        <v>132</v>
      </c>
    </row>
    <row r="500" s="13" customFormat="1">
      <c r="A500" s="13"/>
      <c r="B500" s="221"/>
      <c r="C500" s="222"/>
      <c r="D500" s="223" t="s">
        <v>158</v>
      </c>
      <c r="E500" s="224" t="s">
        <v>19</v>
      </c>
      <c r="F500" s="225" t="s">
        <v>820</v>
      </c>
      <c r="G500" s="222"/>
      <c r="H500" s="226">
        <v>27.532</v>
      </c>
      <c r="I500" s="227"/>
      <c r="J500" s="222"/>
      <c r="K500" s="222"/>
      <c r="L500" s="228"/>
      <c r="M500" s="229"/>
      <c r="N500" s="230"/>
      <c r="O500" s="230"/>
      <c r="P500" s="230"/>
      <c r="Q500" s="230"/>
      <c r="R500" s="230"/>
      <c r="S500" s="230"/>
      <c r="T500" s="23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2" t="s">
        <v>158</v>
      </c>
      <c r="AU500" s="232" t="s">
        <v>141</v>
      </c>
      <c r="AV500" s="13" t="s">
        <v>141</v>
      </c>
      <c r="AW500" s="13" t="s">
        <v>32</v>
      </c>
      <c r="AX500" s="13" t="s">
        <v>71</v>
      </c>
      <c r="AY500" s="232" t="s">
        <v>132</v>
      </c>
    </row>
    <row r="501" s="14" customFormat="1">
      <c r="A501" s="14"/>
      <c r="B501" s="233"/>
      <c r="C501" s="234"/>
      <c r="D501" s="223" t="s">
        <v>158</v>
      </c>
      <c r="E501" s="235" t="s">
        <v>19</v>
      </c>
      <c r="F501" s="236" t="s">
        <v>203</v>
      </c>
      <c r="G501" s="234"/>
      <c r="H501" s="237">
        <v>27.532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3" t="s">
        <v>158</v>
      </c>
      <c r="AU501" s="243" t="s">
        <v>141</v>
      </c>
      <c r="AV501" s="14" t="s">
        <v>133</v>
      </c>
      <c r="AW501" s="14" t="s">
        <v>32</v>
      </c>
      <c r="AX501" s="14" t="s">
        <v>71</v>
      </c>
      <c r="AY501" s="243" t="s">
        <v>132</v>
      </c>
    </row>
    <row r="502" s="13" customFormat="1">
      <c r="A502" s="13"/>
      <c r="B502" s="221"/>
      <c r="C502" s="222"/>
      <c r="D502" s="223" t="s">
        <v>158</v>
      </c>
      <c r="E502" s="224" t="s">
        <v>19</v>
      </c>
      <c r="F502" s="225" t="s">
        <v>1115</v>
      </c>
      <c r="G502" s="222"/>
      <c r="H502" s="226">
        <v>8.9000000000000004</v>
      </c>
      <c r="I502" s="227"/>
      <c r="J502" s="222"/>
      <c r="K502" s="222"/>
      <c r="L502" s="228"/>
      <c r="M502" s="229"/>
      <c r="N502" s="230"/>
      <c r="O502" s="230"/>
      <c r="P502" s="230"/>
      <c r="Q502" s="230"/>
      <c r="R502" s="230"/>
      <c r="S502" s="230"/>
      <c r="T502" s="23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2" t="s">
        <v>158</v>
      </c>
      <c r="AU502" s="232" t="s">
        <v>141</v>
      </c>
      <c r="AV502" s="13" t="s">
        <v>141</v>
      </c>
      <c r="AW502" s="13" t="s">
        <v>32</v>
      </c>
      <c r="AX502" s="13" t="s">
        <v>71</v>
      </c>
      <c r="AY502" s="232" t="s">
        <v>132</v>
      </c>
    </row>
    <row r="503" s="14" customFormat="1">
      <c r="A503" s="14"/>
      <c r="B503" s="233"/>
      <c r="C503" s="234"/>
      <c r="D503" s="223" t="s">
        <v>158</v>
      </c>
      <c r="E503" s="235" t="s">
        <v>19</v>
      </c>
      <c r="F503" s="236" t="s">
        <v>203</v>
      </c>
      <c r="G503" s="234"/>
      <c r="H503" s="237">
        <v>8.9000000000000004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3" t="s">
        <v>158</v>
      </c>
      <c r="AU503" s="243" t="s">
        <v>141</v>
      </c>
      <c r="AV503" s="14" t="s">
        <v>133</v>
      </c>
      <c r="AW503" s="14" t="s">
        <v>32</v>
      </c>
      <c r="AX503" s="14" t="s">
        <v>71</v>
      </c>
      <c r="AY503" s="243" t="s">
        <v>132</v>
      </c>
    </row>
    <row r="504" s="15" customFormat="1">
      <c r="A504" s="15"/>
      <c r="B504" s="244"/>
      <c r="C504" s="245"/>
      <c r="D504" s="223" t="s">
        <v>158</v>
      </c>
      <c r="E504" s="246" t="s">
        <v>19</v>
      </c>
      <c r="F504" s="247" t="s">
        <v>205</v>
      </c>
      <c r="G504" s="245"/>
      <c r="H504" s="248">
        <v>51.171999999999997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4" t="s">
        <v>158</v>
      </c>
      <c r="AU504" s="254" t="s">
        <v>141</v>
      </c>
      <c r="AV504" s="15" t="s">
        <v>140</v>
      </c>
      <c r="AW504" s="15" t="s">
        <v>32</v>
      </c>
      <c r="AX504" s="15" t="s">
        <v>79</v>
      </c>
      <c r="AY504" s="254" t="s">
        <v>132</v>
      </c>
    </row>
    <row r="505" s="2" customFormat="1" ht="16.5" customHeight="1">
      <c r="A505" s="41"/>
      <c r="B505" s="42"/>
      <c r="C505" s="203" t="s">
        <v>1116</v>
      </c>
      <c r="D505" s="203" t="s">
        <v>135</v>
      </c>
      <c r="E505" s="204" t="s">
        <v>1117</v>
      </c>
      <c r="F505" s="205" t="s">
        <v>1118</v>
      </c>
      <c r="G505" s="206" t="s">
        <v>138</v>
      </c>
      <c r="H505" s="207">
        <v>51.171999999999997</v>
      </c>
      <c r="I505" s="208"/>
      <c r="J505" s="209">
        <f>ROUND(I505*H505,2)</f>
        <v>0</v>
      </c>
      <c r="K505" s="205" t="s">
        <v>139</v>
      </c>
      <c r="L505" s="47"/>
      <c r="M505" s="210" t="s">
        <v>19</v>
      </c>
      <c r="N505" s="211" t="s">
        <v>43</v>
      </c>
      <c r="O505" s="87"/>
      <c r="P505" s="212">
        <f>O505*H505</f>
        <v>0</v>
      </c>
      <c r="Q505" s="212">
        <v>0</v>
      </c>
      <c r="R505" s="212">
        <f>Q505*H505</f>
        <v>0</v>
      </c>
      <c r="S505" s="212">
        <v>0</v>
      </c>
      <c r="T505" s="213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14" t="s">
        <v>221</v>
      </c>
      <c r="AT505" s="214" t="s">
        <v>135</v>
      </c>
      <c r="AU505" s="214" t="s">
        <v>141</v>
      </c>
      <c r="AY505" s="20" t="s">
        <v>132</v>
      </c>
      <c r="BE505" s="215">
        <f>IF(N505="základní",J505,0)</f>
        <v>0</v>
      </c>
      <c r="BF505" s="215">
        <f>IF(N505="snížená",J505,0)</f>
        <v>0</v>
      </c>
      <c r="BG505" s="215">
        <f>IF(N505="zákl. přenesená",J505,0)</f>
        <v>0</v>
      </c>
      <c r="BH505" s="215">
        <f>IF(N505="sníž. přenesená",J505,0)</f>
        <v>0</v>
      </c>
      <c r="BI505" s="215">
        <f>IF(N505="nulová",J505,0)</f>
        <v>0</v>
      </c>
      <c r="BJ505" s="20" t="s">
        <v>141</v>
      </c>
      <c r="BK505" s="215">
        <f>ROUND(I505*H505,2)</f>
        <v>0</v>
      </c>
      <c r="BL505" s="20" t="s">
        <v>221</v>
      </c>
      <c r="BM505" s="214" t="s">
        <v>1119</v>
      </c>
    </row>
    <row r="506" s="2" customFormat="1">
      <c r="A506" s="41"/>
      <c r="B506" s="42"/>
      <c r="C506" s="43"/>
      <c r="D506" s="216" t="s">
        <v>143</v>
      </c>
      <c r="E506" s="43"/>
      <c r="F506" s="217" t="s">
        <v>1120</v>
      </c>
      <c r="G506" s="43"/>
      <c r="H506" s="43"/>
      <c r="I506" s="218"/>
      <c r="J506" s="43"/>
      <c r="K506" s="43"/>
      <c r="L506" s="47"/>
      <c r="M506" s="219"/>
      <c r="N506" s="220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143</v>
      </c>
      <c r="AU506" s="20" t="s">
        <v>141</v>
      </c>
    </row>
    <row r="507" s="2" customFormat="1" ht="16.5" customHeight="1">
      <c r="A507" s="41"/>
      <c r="B507" s="42"/>
      <c r="C507" s="203" t="s">
        <v>1121</v>
      </c>
      <c r="D507" s="203" t="s">
        <v>135</v>
      </c>
      <c r="E507" s="204" t="s">
        <v>1122</v>
      </c>
      <c r="F507" s="205" t="s">
        <v>1123</v>
      </c>
      <c r="G507" s="206" t="s">
        <v>138</v>
      </c>
      <c r="H507" s="207">
        <v>51.171999999999997</v>
      </c>
      <c r="I507" s="208"/>
      <c r="J507" s="209">
        <f>ROUND(I507*H507,2)</f>
        <v>0</v>
      </c>
      <c r="K507" s="205" t="s">
        <v>139</v>
      </c>
      <c r="L507" s="47"/>
      <c r="M507" s="210" t="s">
        <v>19</v>
      </c>
      <c r="N507" s="211" t="s">
        <v>43</v>
      </c>
      <c r="O507" s="87"/>
      <c r="P507" s="212">
        <f>O507*H507</f>
        <v>0</v>
      </c>
      <c r="Q507" s="212">
        <v>2.0000000000000002E-05</v>
      </c>
      <c r="R507" s="212">
        <f>Q507*H507</f>
        <v>0.00102344</v>
      </c>
      <c r="S507" s="212">
        <v>0</v>
      </c>
      <c r="T507" s="213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4" t="s">
        <v>221</v>
      </c>
      <c r="AT507" s="214" t="s">
        <v>135</v>
      </c>
      <c r="AU507" s="214" t="s">
        <v>141</v>
      </c>
      <c r="AY507" s="20" t="s">
        <v>132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20" t="s">
        <v>141</v>
      </c>
      <c r="BK507" s="215">
        <f>ROUND(I507*H507,2)</f>
        <v>0</v>
      </c>
      <c r="BL507" s="20" t="s">
        <v>221</v>
      </c>
      <c r="BM507" s="214" t="s">
        <v>1124</v>
      </c>
    </row>
    <row r="508" s="2" customFormat="1">
      <c r="A508" s="41"/>
      <c r="B508" s="42"/>
      <c r="C508" s="43"/>
      <c r="D508" s="216" t="s">
        <v>143</v>
      </c>
      <c r="E508" s="43"/>
      <c r="F508" s="217" t="s">
        <v>1125</v>
      </c>
      <c r="G508" s="43"/>
      <c r="H508" s="43"/>
      <c r="I508" s="218"/>
      <c r="J508" s="43"/>
      <c r="K508" s="43"/>
      <c r="L508" s="47"/>
      <c r="M508" s="219"/>
      <c r="N508" s="220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143</v>
      </c>
      <c r="AU508" s="20" t="s">
        <v>141</v>
      </c>
    </row>
    <row r="509" s="2" customFormat="1" ht="16.5" customHeight="1">
      <c r="A509" s="41"/>
      <c r="B509" s="42"/>
      <c r="C509" s="203" t="s">
        <v>1126</v>
      </c>
      <c r="D509" s="203" t="s">
        <v>135</v>
      </c>
      <c r="E509" s="204" t="s">
        <v>1127</v>
      </c>
      <c r="F509" s="205" t="s">
        <v>1128</v>
      </c>
      <c r="G509" s="206" t="s">
        <v>138</v>
      </c>
      <c r="H509" s="207">
        <v>51.171999999999997</v>
      </c>
      <c r="I509" s="208"/>
      <c r="J509" s="209">
        <f>ROUND(I509*H509,2)</f>
        <v>0</v>
      </c>
      <c r="K509" s="205" t="s">
        <v>139</v>
      </c>
      <c r="L509" s="47"/>
      <c r="M509" s="210" t="s">
        <v>19</v>
      </c>
      <c r="N509" s="211" t="s">
        <v>43</v>
      </c>
      <c r="O509" s="87"/>
      <c r="P509" s="212">
        <f>O509*H509</f>
        <v>0</v>
      </c>
      <c r="Q509" s="212">
        <v>0.00012999999999999999</v>
      </c>
      <c r="R509" s="212">
        <f>Q509*H509</f>
        <v>0.0066523599999999987</v>
      </c>
      <c r="S509" s="212">
        <v>0</v>
      </c>
      <c r="T509" s="213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4" t="s">
        <v>221</v>
      </c>
      <c r="AT509" s="214" t="s">
        <v>135</v>
      </c>
      <c r="AU509" s="214" t="s">
        <v>141</v>
      </c>
      <c r="AY509" s="20" t="s">
        <v>132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20" t="s">
        <v>141</v>
      </c>
      <c r="BK509" s="215">
        <f>ROUND(I509*H509,2)</f>
        <v>0</v>
      </c>
      <c r="BL509" s="20" t="s">
        <v>221</v>
      </c>
      <c r="BM509" s="214" t="s">
        <v>1129</v>
      </c>
    </row>
    <row r="510" s="2" customFormat="1">
      <c r="A510" s="41"/>
      <c r="B510" s="42"/>
      <c r="C510" s="43"/>
      <c r="D510" s="216" t="s">
        <v>143</v>
      </c>
      <c r="E510" s="43"/>
      <c r="F510" s="217" t="s">
        <v>1130</v>
      </c>
      <c r="G510" s="43"/>
      <c r="H510" s="43"/>
      <c r="I510" s="218"/>
      <c r="J510" s="43"/>
      <c r="K510" s="43"/>
      <c r="L510" s="47"/>
      <c r="M510" s="219"/>
      <c r="N510" s="220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143</v>
      </c>
      <c r="AU510" s="20" t="s">
        <v>141</v>
      </c>
    </row>
    <row r="511" s="2" customFormat="1" ht="16.5" customHeight="1">
      <c r="A511" s="41"/>
      <c r="B511" s="42"/>
      <c r="C511" s="203" t="s">
        <v>1131</v>
      </c>
      <c r="D511" s="203" t="s">
        <v>135</v>
      </c>
      <c r="E511" s="204" t="s">
        <v>1132</v>
      </c>
      <c r="F511" s="205" t="s">
        <v>1133</v>
      </c>
      <c r="G511" s="206" t="s">
        <v>138</v>
      </c>
      <c r="H511" s="207">
        <v>51.171999999999997</v>
      </c>
      <c r="I511" s="208"/>
      <c r="J511" s="209">
        <f>ROUND(I511*H511,2)</f>
        <v>0</v>
      </c>
      <c r="K511" s="205" t="s">
        <v>139</v>
      </c>
      <c r="L511" s="47"/>
      <c r="M511" s="210" t="s">
        <v>19</v>
      </c>
      <c r="N511" s="211" t="s">
        <v>43</v>
      </c>
      <c r="O511" s="87"/>
      <c r="P511" s="212">
        <f>O511*H511</f>
        <v>0</v>
      </c>
      <c r="Q511" s="212">
        <v>0.00012</v>
      </c>
      <c r="R511" s="212">
        <f>Q511*H511</f>
        <v>0.0061406400000000002</v>
      </c>
      <c r="S511" s="212">
        <v>0</v>
      </c>
      <c r="T511" s="213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4" t="s">
        <v>221</v>
      </c>
      <c r="AT511" s="214" t="s">
        <v>135</v>
      </c>
      <c r="AU511" s="214" t="s">
        <v>141</v>
      </c>
      <c r="AY511" s="20" t="s">
        <v>132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20" t="s">
        <v>141</v>
      </c>
      <c r="BK511" s="215">
        <f>ROUND(I511*H511,2)</f>
        <v>0</v>
      </c>
      <c r="BL511" s="20" t="s">
        <v>221</v>
      </c>
      <c r="BM511" s="214" t="s">
        <v>1134</v>
      </c>
    </row>
    <row r="512" s="2" customFormat="1">
      <c r="A512" s="41"/>
      <c r="B512" s="42"/>
      <c r="C512" s="43"/>
      <c r="D512" s="216" t="s">
        <v>143</v>
      </c>
      <c r="E512" s="43"/>
      <c r="F512" s="217" t="s">
        <v>1135</v>
      </c>
      <c r="G512" s="43"/>
      <c r="H512" s="43"/>
      <c r="I512" s="218"/>
      <c r="J512" s="43"/>
      <c r="K512" s="43"/>
      <c r="L512" s="47"/>
      <c r="M512" s="219"/>
      <c r="N512" s="220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143</v>
      </c>
      <c r="AU512" s="20" t="s">
        <v>141</v>
      </c>
    </row>
    <row r="513" s="2" customFormat="1" ht="24.15" customHeight="1">
      <c r="A513" s="41"/>
      <c r="B513" s="42"/>
      <c r="C513" s="203" t="s">
        <v>1136</v>
      </c>
      <c r="D513" s="203" t="s">
        <v>135</v>
      </c>
      <c r="E513" s="204" t="s">
        <v>1137</v>
      </c>
      <c r="F513" s="205" t="s">
        <v>1138</v>
      </c>
      <c r="G513" s="206" t="s">
        <v>138</v>
      </c>
      <c r="H513" s="207">
        <v>51.171999999999997</v>
      </c>
      <c r="I513" s="208"/>
      <c r="J513" s="209">
        <f>ROUND(I513*H513,2)</f>
        <v>0</v>
      </c>
      <c r="K513" s="205" t="s">
        <v>139</v>
      </c>
      <c r="L513" s="47"/>
      <c r="M513" s="210" t="s">
        <v>19</v>
      </c>
      <c r="N513" s="211" t="s">
        <v>43</v>
      </c>
      <c r="O513" s="87"/>
      <c r="P513" s="212">
        <f>O513*H513</f>
        <v>0</v>
      </c>
      <c r="Q513" s="212">
        <v>0.00032000000000000003</v>
      </c>
      <c r="R513" s="212">
        <f>Q513*H513</f>
        <v>0.01637504</v>
      </c>
      <c r="S513" s="212">
        <v>0</v>
      </c>
      <c r="T513" s="213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4" t="s">
        <v>221</v>
      </c>
      <c r="AT513" s="214" t="s">
        <v>135</v>
      </c>
      <c r="AU513" s="214" t="s">
        <v>141</v>
      </c>
      <c r="AY513" s="20" t="s">
        <v>132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20" t="s">
        <v>141</v>
      </c>
      <c r="BK513" s="215">
        <f>ROUND(I513*H513,2)</f>
        <v>0</v>
      </c>
      <c r="BL513" s="20" t="s">
        <v>221</v>
      </c>
      <c r="BM513" s="214" t="s">
        <v>1139</v>
      </c>
    </row>
    <row r="514" s="2" customFormat="1">
      <c r="A514" s="41"/>
      <c r="B514" s="42"/>
      <c r="C514" s="43"/>
      <c r="D514" s="216" t="s">
        <v>143</v>
      </c>
      <c r="E514" s="43"/>
      <c r="F514" s="217" t="s">
        <v>1140</v>
      </c>
      <c r="G514" s="43"/>
      <c r="H514" s="43"/>
      <c r="I514" s="218"/>
      <c r="J514" s="43"/>
      <c r="K514" s="43"/>
      <c r="L514" s="47"/>
      <c r="M514" s="219"/>
      <c r="N514" s="220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143</v>
      </c>
      <c r="AU514" s="20" t="s">
        <v>141</v>
      </c>
    </row>
    <row r="515" s="2" customFormat="1" ht="16.5" customHeight="1">
      <c r="A515" s="41"/>
      <c r="B515" s="42"/>
      <c r="C515" s="203" t="s">
        <v>1141</v>
      </c>
      <c r="D515" s="203" t="s">
        <v>135</v>
      </c>
      <c r="E515" s="204" t="s">
        <v>1142</v>
      </c>
      <c r="F515" s="205" t="s">
        <v>1143</v>
      </c>
      <c r="G515" s="206" t="s">
        <v>147</v>
      </c>
      <c r="H515" s="207">
        <v>51.171999999999997</v>
      </c>
      <c r="I515" s="208"/>
      <c r="J515" s="209">
        <f>ROUND(I515*H515,2)</f>
        <v>0</v>
      </c>
      <c r="K515" s="205" t="s">
        <v>139</v>
      </c>
      <c r="L515" s="47"/>
      <c r="M515" s="210" t="s">
        <v>19</v>
      </c>
      <c r="N515" s="211" t="s">
        <v>43</v>
      </c>
      <c r="O515" s="87"/>
      <c r="P515" s="212">
        <f>O515*H515</f>
        <v>0</v>
      </c>
      <c r="Q515" s="212">
        <v>3.0000000000000001E-05</v>
      </c>
      <c r="R515" s="212">
        <f>Q515*H515</f>
        <v>0.00153516</v>
      </c>
      <c r="S515" s="212">
        <v>0</v>
      </c>
      <c r="T515" s="213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4" t="s">
        <v>221</v>
      </c>
      <c r="AT515" s="214" t="s">
        <v>135</v>
      </c>
      <c r="AU515" s="214" t="s">
        <v>141</v>
      </c>
      <c r="AY515" s="20" t="s">
        <v>132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20" t="s">
        <v>141</v>
      </c>
      <c r="BK515" s="215">
        <f>ROUND(I515*H515,2)</f>
        <v>0</v>
      </c>
      <c r="BL515" s="20" t="s">
        <v>221</v>
      </c>
      <c r="BM515" s="214" t="s">
        <v>1144</v>
      </c>
    </row>
    <row r="516" s="2" customFormat="1">
      <c r="A516" s="41"/>
      <c r="B516" s="42"/>
      <c r="C516" s="43"/>
      <c r="D516" s="216" t="s">
        <v>143</v>
      </c>
      <c r="E516" s="43"/>
      <c r="F516" s="217" t="s">
        <v>1145</v>
      </c>
      <c r="G516" s="43"/>
      <c r="H516" s="43"/>
      <c r="I516" s="218"/>
      <c r="J516" s="43"/>
      <c r="K516" s="43"/>
      <c r="L516" s="47"/>
      <c r="M516" s="219"/>
      <c r="N516" s="220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143</v>
      </c>
      <c r="AU516" s="20" t="s">
        <v>141</v>
      </c>
    </row>
    <row r="517" s="2" customFormat="1" ht="24.15" customHeight="1">
      <c r="A517" s="41"/>
      <c r="B517" s="42"/>
      <c r="C517" s="203" t="s">
        <v>1146</v>
      </c>
      <c r="D517" s="203" t="s">
        <v>135</v>
      </c>
      <c r="E517" s="204" t="s">
        <v>1147</v>
      </c>
      <c r="F517" s="205" t="s">
        <v>1148</v>
      </c>
      <c r="G517" s="206" t="s">
        <v>147</v>
      </c>
      <c r="H517" s="207">
        <v>23</v>
      </c>
      <c r="I517" s="208"/>
      <c r="J517" s="209">
        <f>ROUND(I517*H517,2)</f>
        <v>0</v>
      </c>
      <c r="K517" s="205" t="s">
        <v>139</v>
      </c>
      <c r="L517" s="47"/>
      <c r="M517" s="210" t="s">
        <v>19</v>
      </c>
      <c r="N517" s="211" t="s">
        <v>43</v>
      </c>
      <c r="O517" s="87"/>
      <c r="P517" s="212">
        <f>O517*H517</f>
        <v>0</v>
      </c>
      <c r="Q517" s="212">
        <v>1.0000000000000001E-05</v>
      </c>
      <c r="R517" s="212">
        <f>Q517*H517</f>
        <v>0.00023000000000000001</v>
      </c>
      <c r="S517" s="212">
        <v>0</v>
      </c>
      <c r="T517" s="213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4" t="s">
        <v>221</v>
      </c>
      <c r="AT517" s="214" t="s">
        <v>135</v>
      </c>
      <c r="AU517" s="214" t="s">
        <v>141</v>
      </c>
      <c r="AY517" s="20" t="s">
        <v>132</v>
      </c>
      <c r="BE517" s="215">
        <f>IF(N517="základní",J517,0)</f>
        <v>0</v>
      </c>
      <c r="BF517" s="215">
        <f>IF(N517="snížená",J517,0)</f>
        <v>0</v>
      </c>
      <c r="BG517" s="215">
        <f>IF(N517="zákl. přenesená",J517,0)</f>
        <v>0</v>
      </c>
      <c r="BH517" s="215">
        <f>IF(N517="sníž. přenesená",J517,0)</f>
        <v>0</v>
      </c>
      <c r="BI517" s="215">
        <f>IF(N517="nulová",J517,0)</f>
        <v>0</v>
      </c>
      <c r="BJ517" s="20" t="s">
        <v>141</v>
      </c>
      <c r="BK517" s="215">
        <f>ROUND(I517*H517,2)</f>
        <v>0</v>
      </c>
      <c r="BL517" s="20" t="s">
        <v>221</v>
      </c>
      <c r="BM517" s="214" t="s">
        <v>1149</v>
      </c>
    </row>
    <row r="518" s="2" customFormat="1">
      <c r="A518" s="41"/>
      <c r="B518" s="42"/>
      <c r="C518" s="43"/>
      <c r="D518" s="216" t="s">
        <v>143</v>
      </c>
      <c r="E518" s="43"/>
      <c r="F518" s="217" t="s">
        <v>1150</v>
      </c>
      <c r="G518" s="43"/>
      <c r="H518" s="43"/>
      <c r="I518" s="218"/>
      <c r="J518" s="43"/>
      <c r="K518" s="43"/>
      <c r="L518" s="47"/>
      <c r="M518" s="219"/>
      <c r="N518" s="220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143</v>
      </c>
      <c r="AU518" s="20" t="s">
        <v>141</v>
      </c>
    </row>
    <row r="519" s="13" customFormat="1">
      <c r="A519" s="13"/>
      <c r="B519" s="221"/>
      <c r="C519" s="222"/>
      <c r="D519" s="223" t="s">
        <v>158</v>
      </c>
      <c r="E519" s="224" t="s">
        <v>19</v>
      </c>
      <c r="F519" s="225" t="s">
        <v>1151</v>
      </c>
      <c r="G519" s="222"/>
      <c r="H519" s="226">
        <v>23</v>
      </c>
      <c r="I519" s="227"/>
      <c r="J519" s="222"/>
      <c r="K519" s="222"/>
      <c r="L519" s="228"/>
      <c r="M519" s="229"/>
      <c r="N519" s="230"/>
      <c r="O519" s="230"/>
      <c r="P519" s="230"/>
      <c r="Q519" s="230"/>
      <c r="R519" s="230"/>
      <c r="S519" s="230"/>
      <c r="T519" s="23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2" t="s">
        <v>158</v>
      </c>
      <c r="AU519" s="232" t="s">
        <v>141</v>
      </c>
      <c r="AV519" s="13" t="s">
        <v>141</v>
      </c>
      <c r="AW519" s="13" t="s">
        <v>32</v>
      </c>
      <c r="AX519" s="13" t="s">
        <v>79</v>
      </c>
      <c r="AY519" s="232" t="s">
        <v>132</v>
      </c>
    </row>
    <row r="520" s="2" customFormat="1" ht="24.15" customHeight="1">
      <c r="A520" s="41"/>
      <c r="B520" s="42"/>
      <c r="C520" s="203" t="s">
        <v>1152</v>
      </c>
      <c r="D520" s="203" t="s">
        <v>135</v>
      </c>
      <c r="E520" s="204" t="s">
        <v>1153</v>
      </c>
      <c r="F520" s="205" t="s">
        <v>1154</v>
      </c>
      <c r="G520" s="206" t="s">
        <v>147</v>
      </c>
      <c r="H520" s="207">
        <v>23</v>
      </c>
      <c r="I520" s="208"/>
      <c r="J520" s="209">
        <f>ROUND(I520*H520,2)</f>
        <v>0</v>
      </c>
      <c r="K520" s="205" t="s">
        <v>139</v>
      </c>
      <c r="L520" s="47"/>
      <c r="M520" s="210" t="s">
        <v>19</v>
      </c>
      <c r="N520" s="211" t="s">
        <v>43</v>
      </c>
      <c r="O520" s="87"/>
      <c r="P520" s="212">
        <f>O520*H520</f>
        <v>0</v>
      </c>
      <c r="Q520" s="212">
        <v>2.0000000000000002E-05</v>
      </c>
      <c r="R520" s="212">
        <f>Q520*H520</f>
        <v>0.00046000000000000001</v>
      </c>
      <c r="S520" s="212">
        <v>0</v>
      </c>
      <c r="T520" s="213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14" t="s">
        <v>221</v>
      </c>
      <c r="AT520" s="214" t="s">
        <v>135</v>
      </c>
      <c r="AU520" s="214" t="s">
        <v>141</v>
      </c>
      <c r="AY520" s="20" t="s">
        <v>132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20" t="s">
        <v>141</v>
      </c>
      <c r="BK520" s="215">
        <f>ROUND(I520*H520,2)</f>
        <v>0</v>
      </c>
      <c r="BL520" s="20" t="s">
        <v>221</v>
      </c>
      <c r="BM520" s="214" t="s">
        <v>1155</v>
      </c>
    </row>
    <row r="521" s="2" customFormat="1">
      <c r="A521" s="41"/>
      <c r="B521" s="42"/>
      <c r="C521" s="43"/>
      <c r="D521" s="216" t="s">
        <v>143</v>
      </c>
      <c r="E521" s="43"/>
      <c r="F521" s="217" t="s">
        <v>1156</v>
      </c>
      <c r="G521" s="43"/>
      <c r="H521" s="43"/>
      <c r="I521" s="218"/>
      <c r="J521" s="43"/>
      <c r="K521" s="43"/>
      <c r="L521" s="47"/>
      <c r="M521" s="219"/>
      <c r="N521" s="220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143</v>
      </c>
      <c r="AU521" s="20" t="s">
        <v>141</v>
      </c>
    </row>
    <row r="522" s="2" customFormat="1" ht="16.5" customHeight="1">
      <c r="A522" s="41"/>
      <c r="B522" s="42"/>
      <c r="C522" s="203" t="s">
        <v>1157</v>
      </c>
      <c r="D522" s="203" t="s">
        <v>135</v>
      </c>
      <c r="E522" s="204" t="s">
        <v>1158</v>
      </c>
      <c r="F522" s="205" t="s">
        <v>1159</v>
      </c>
      <c r="G522" s="206" t="s">
        <v>147</v>
      </c>
      <c r="H522" s="207">
        <v>23</v>
      </c>
      <c r="I522" s="208"/>
      <c r="J522" s="209">
        <f>ROUND(I522*H522,2)</f>
        <v>0</v>
      </c>
      <c r="K522" s="205" t="s">
        <v>139</v>
      </c>
      <c r="L522" s="47"/>
      <c r="M522" s="210" t="s">
        <v>19</v>
      </c>
      <c r="N522" s="211" t="s">
        <v>43</v>
      </c>
      <c r="O522" s="87"/>
      <c r="P522" s="212">
        <f>O522*H522</f>
        <v>0</v>
      </c>
      <c r="Q522" s="212">
        <v>2.0000000000000002E-05</v>
      </c>
      <c r="R522" s="212">
        <f>Q522*H522</f>
        <v>0.00046000000000000001</v>
      </c>
      <c r="S522" s="212">
        <v>0</v>
      </c>
      <c r="T522" s="213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4" t="s">
        <v>221</v>
      </c>
      <c r="AT522" s="214" t="s">
        <v>135</v>
      </c>
      <c r="AU522" s="214" t="s">
        <v>141</v>
      </c>
      <c r="AY522" s="20" t="s">
        <v>132</v>
      </c>
      <c r="BE522" s="215">
        <f>IF(N522="základní",J522,0)</f>
        <v>0</v>
      </c>
      <c r="BF522" s="215">
        <f>IF(N522="snížená",J522,0)</f>
        <v>0</v>
      </c>
      <c r="BG522" s="215">
        <f>IF(N522="zákl. přenesená",J522,0)</f>
        <v>0</v>
      </c>
      <c r="BH522" s="215">
        <f>IF(N522="sníž. přenesená",J522,0)</f>
        <v>0</v>
      </c>
      <c r="BI522" s="215">
        <f>IF(N522="nulová",J522,0)</f>
        <v>0</v>
      </c>
      <c r="BJ522" s="20" t="s">
        <v>141</v>
      </c>
      <c r="BK522" s="215">
        <f>ROUND(I522*H522,2)</f>
        <v>0</v>
      </c>
      <c r="BL522" s="20" t="s">
        <v>221</v>
      </c>
      <c r="BM522" s="214" t="s">
        <v>1160</v>
      </c>
    </row>
    <row r="523" s="2" customFormat="1">
      <c r="A523" s="41"/>
      <c r="B523" s="42"/>
      <c r="C523" s="43"/>
      <c r="D523" s="216" t="s">
        <v>143</v>
      </c>
      <c r="E523" s="43"/>
      <c r="F523" s="217" t="s">
        <v>1161</v>
      </c>
      <c r="G523" s="43"/>
      <c r="H523" s="43"/>
      <c r="I523" s="218"/>
      <c r="J523" s="43"/>
      <c r="K523" s="43"/>
      <c r="L523" s="47"/>
      <c r="M523" s="219"/>
      <c r="N523" s="220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143</v>
      </c>
      <c r="AU523" s="20" t="s">
        <v>141</v>
      </c>
    </row>
    <row r="524" s="2" customFormat="1" ht="21.75" customHeight="1">
      <c r="A524" s="41"/>
      <c r="B524" s="42"/>
      <c r="C524" s="203" t="s">
        <v>1162</v>
      </c>
      <c r="D524" s="203" t="s">
        <v>135</v>
      </c>
      <c r="E524" s="204" t="s">
        <v>1163</v>
      </c>
      <c r="F524" s="205" t="s">
        <v>1164</v>
      </c>
      <c r="G524" s="206" t="s">
        <v>147</v>
      </c>
      <c r="H524" s="207">
        <v>23</v>
      </c>
      <c r="I524" s="208"/>
      <c r="J524" s="209">
        <f>ROUND(I524*H524,2)</f>
        <v>0</v>
      </c>
      <c r="K524" s="205" t="s">
        <v>139</v>
      </c>
      <c r="L524" s="47"/>
      <c r="M524" s="210" t="s">
        <v>19</v>
      </c>
      <c r="N524" s="211" t="s">
        <v>43</v>
      </c>
      <c r="O524" s="87"/>
      <c r="P524" s="212">
        <f>O524*H524</f>
        <v>0</v>
      </c>
      <c r="Q524" s="212">
        <v>0.00012999999999999999</v>
      </c>
      <c r="R524" s="212">
        <f>Q524*H524</f>
        <v>0.0029899999999999996</v>
      </c>
      <c r="S524" s="212">
        <v>0</v>
      </c>
      <c r="T524" s="213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4" t="s">
        <v>221</v>
      </c>
      <c r="AT524" s="214" t="s">
        <v>135</v>
      </c>
      <c r="AU524" s="214" t="s">
        <v>141</v>
      </c>
      <c r="AY524" s="20" t="s">
        <v>132</v>
      </c>
      <c r="BE524" s="215">
        <f>IF(N524="základní",J524,0)</f>
        <v>0</v>
      </c>
      <c r="BF524" s="215">
        <f>IF(N524="snížená",J524,0)</f>
        <v>0</v>
      </c>
      <c r="BG524" s="215">
        <f>IF(N524="zákl. přenesená",J524,0)</f>
        <v>0</v>
      </c>
      <c r="BH524" s="215">
        <f>IF(N524="sníž. přenesená",J524,0)</f>
        <v>0</v>
      </c>
      <c r="BI524" s="215">
        <f>IF(N524="nulová",J524,0)</f>
        <v>0</v>
      </c>
      <c r="BJ524" s="20" t="s">
        <v>141</v>
      </c>
      <c r="BK524" s="215">
        <f>ROUND(I524*H524,2)</f>
        <v>0</v>
      </c>
      <c r="BL524" s="20" t="s">
        <v>221</v>
      </c>
      <c r="BM524" s="214" t="s">
        <v>1165</v>
      </c>
    </row>
    <row r="525" s="2" customFormat="1">
      <c r="A525" s="41"/>
      <c r="B525" s="42"/>
      <c r="C525" s="43"/>
      <c r="D525" s="216" t="s">
        <v>143</v>
      </c>
      <c r="E525" s="43"/>
      <c r="F525" s="217" t="s">
        <v>1166</v>
      </c>
      <c r="G525" s="43"/>
      <c r="H525" s="43"/>
      <c r="I525" s="218"/>
      <c r="J525" s="43"/>
      <c r="K525" s="43"/>
      <c r="L525" s="47"/>
      <c r="M525" s="219"/>
      <c r="N525" s="220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143</v>
      </c>
      <c r="AU525" s="20" t="s">
        <v>141</v>
      </c>
    </row>
    <row r="526" s="2" customFormat="1" ht="21.75" customHeight="1">
      <c r="A526" s="41"/>
      <c r="B526" s="42"/>
      <c r="C526" s="203" t="s">
        <v>1167</v>
      </c>
      <c r="D526" s="203" t="s">
        <v>135</v>
      </c>
      <c r="E526" s="204" t="s">
        <v>1168</v>
      </c>
      <c r="F526" s="205" t="s">
        <v>1169</v>
      </c>
      <c r="G526" s="206" t="s">
        <v>147</v>
      </c>
      <c r="H526" s="207">
        <v>23</v>
      </c>
      <c r="I526" s="208"/>
      <c r="J526" s="209">
        <f>ROUND(I526*H526,2)</f>
        <v>0</v>
      </c>
      <c r="K526" s="205" t="s">
        <v>139</v>
      </c>
      <c r="L526" s="47"/>
      <c r="M526" s="210" t="s">
        <v>19</v>
      </c>
      <c r="N526" s="211" t="s">
        <v>43</v>
      </c>
      <c r="O526" s="87"/>
      <c r="P526" s="212">
        <f>O526*H526</f>
        <v>0</v>
      </c>
      <c r="Q526" s="212">
        <v>3.0000000000000001E-05</v>
      </c>
      <c r="R526" s="212">
        <f>Q526*H526</f>
        <v>0.00068999999999999997</v>
      </c>
      <c r="S526" s="212">
        <v>0</v>
      </c>
      <c r="T526" s="213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14" t="s">
        <v>221</v>
      </c>
      <c r="AT526" s="214" t="s">
        <v>135</v>
      </c>
      <c r="AU526" s="214" t="s">
        <v>141</v>
      </c>
      <c r="AY526" s="20" t="s">
        <v>132</v>
      </c>
      <c r="BE526" s="215">
        <f>IF(N526="základní",J526,0)</f>
        <v>0</v>
      </c>
      <c r="BF526" s="215">
        <f>IF(N526="snížená",J526,0)</f>
        <v>0</v>
      </c>
      <c r="BG526" s="215">
        <f>IF(N526="zákl. přenesená",J526,0)</f>
        <v>0</v>
      </c>
      <c r="BH526" s="215">
        <f>IF(N526="sníž. přenesená",J526,0)</f>
        <v>0</v>
      </c>
      <c r="BI526" s="215">
        <f>IF(N526="nulová",J526,0)</f>
        <v>0</v>
      </c>
      <c r="BJ526" s="20" t="s">
        <v>141</v>
      </c>
      <c r="BK526" s="215">
        <f>ROUND(I526*H526,2)</f>
        <v>0</v>
      </c>
      <c r="BL526" s="20" t="s">
        <v>221</v>
      </c>
      <c r="BM526" s="214" t="s">
        <v>1170</v>
      </c>
    </row>
    <row r="527" s="2" customFormat="1">
      <c r="A527" s="41"/>
      <c r="B527" s="42"/>
      <c r="C527" s="43"/>
      <c r="D527" s="216" t="s">
        <v>143</v>
      </c>
      <c r="E527" s="43"/>
      <c r="F527" s="217" t="s">
        <v>1171</v>
      </c>
      <c r="G527" s="43"/>
      <c r="H527" s="43"/>
      <c r="I527" s="218"/>
      <c r="J527" s="43"/>
      <c r="K527" s="43"/>
      <c r="L527" s="47"/>
      <c r="M527" s="219"/>
      <c r="N527" s="220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143</v>
      </c>
      <c r="AU527" s="20" t="s">
        <v>141</v>
      </c>
    </row>
    <row r="528" s="12" customFormat="1" ht="22.8" customHeight="1">
      <c r="A528" s="12"/>
      <c r="B528" s="187"/>
      <c r="C528" s="188"/>
      <c r="D528" s="189" t="s">
        <v>70</v>
      </c>
      <c r="E528" s="201" t="s">
        <v>1172</v>
      </c>
      <c r="F528" s="201" t="s">
        <v>1173</v>
      </c>
      <c r="G528" s="188"/>
      <c r="H528" s="188"/>
      <c r="I528" s="191"/>
      <c r="J528" s="202">
        <f>BK528</f>
        <v>0</v>
      </c>
      <c r="K528" s="188"/>
      <c r="L528" s="193"/>
      <c r="M528" s="194"/>
      <c r="N528" s="195"/>
      <c r="O528" s="195"/>
      <c r="P528" s="196">
        <f>SUM(P529:P544)</f>
        <v>0</v>
      </c>
      <c r="Q528" s="195"/>
      <c r="R528" s="196">
        <f>SUM(R529:R544)</f>
        <v>0.32102999999999998</v>
      </c>
      <c r="S528" s="195"/>
      <c r="T528" s="197">
        <f>SUM(T529:T544)</f>
        <v>0.057889999999999997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98" t="s">
        <v>141</v>
      </c>
      <c r="AT528" s="199" t="s">
        <v>70</v>
      </c>
      <c r="AU528" s="199" t="s">
        <v>79</v>
      </c>
      <c r="AY528" s="198" t="s">
        <v>132</v>
      </c>
      <c r="BK528" s="200">
        <f>SUM(BK529:BK544)</f>
        <v>0</v>
      </c>
    </row>
    <row r="529" s="2" customFormat="1" ht="16.5" customHeight="1">
      <c r="A529" s="41"/>
      <c r="B529" s="42"/>
      <c r="C529" s="203" t="s">
        <v>1174</v>
      </c>
      <c r="D529" s="203" t="s">
        <v>135</v>
      </c>
      <c r="E529" s="204" t="s">
        <v>1175</v>
      </c>
      <c r="F529" s="205" t="s">
        <v>1176</v>
      </c>
      <c r="G529" s="206" t="s">
        <v>138</v>
      </c>
      <c r="H529" s="207">
        <v>182</v>
      </c>
      <c r="I529" s="208"/>
      <c r="J529" s="209">
        <f>ROUND(I529*H529,2)</f>
        <v>0</v>
      </c>
      <c r="K529" s="205" t="s">
        <v>139</v>
      </c>
      <c r="L529" s="47"/>
      <c r="M529" s="210" t="s">
        <v>19</v>
      </c>
      <c r="N529" s="211" t="s">
        <v>43</v>
      </c>
      <c r="O529" s="87"/>
      <c r="P529" s="212">
        <f>O529*H529</f>
        <v>0</v>
      </c>
      <c r="Q529" s="212">
        <v>0</v>
      </c>
      <c r="R529" s="212">
        <f>Q529*H529</f>
        <v>0</v>
      </c>
      <c r="S529" s="212">
        <v>0</v>
      </c>
      <c r="T529" s="213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4" t="s">
        <v>221</v>
      </c>
      <c r="AT529" s="214" t="s">
        <v>135</v>
      </c>
      <c r="AU529" s="214" t="s">
        <v>141</v>
      </c>
      <c r="AY529" s="20" t="s">
        <v>132</v>
      </c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20" t="s">
        <v>141</v>
      </c>
      <c r="BK529" s="215">
        <f>ROUND(I529*H529,2)</f>
        <v>0</v>
      </c>
      <c r="BL529" s="20" t="s">
        <v>221</v>
      </c>
      <c r="BM529" s="214" t="s">
        <v>1177</v>
      </c>
    </row>
    <row r="530" s="2" customFormat="1">
      <c r="A530" s="41"/>
      <c r="B530" s="42"/>
      <c r="C530" s="43"/>
      <c r="D530" s="216" t="s">
        <v>143</v>
      </c>
      <c r="E530" s="43"/>
      <c r="F530" s="217" t="s">
        <v>1178</v>
      </c>
      <c r="G530" s="43"/>
      <c r="H530" s="43"/>
      <c r="I530" s="218"/>
      <c r="J530" s="43"/>
      <c r="K530" s="43"/>
      <c r="L530" s="47"/>
      <c r="M530" s="219"/>
      <c r="N530" s="220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143</v>
      </c>
      <c r="AU530" s="20" t="s">
        <v>141</v>
      </c>
    </row>
    <row r="531" s="2" customFormat="1" ht="16.5" customHeight="1">
      <c r="A531" s="41"/>
      <c r="B531" s="42"/>
      <c r="C531" s="203" t="s">
        <v>1179</v>
      </c>
      <c r="D531" s="203" t="s">
        <v>135</v>
      </c>
      <c r="E531" s="204" t="s">
        <v>1180</v>
      </c>
      <c r="F531" s="205" t="s">
        <v>1181</v>
      </c>
      <c r="G531" s="206" t="s">
        <v>138</v>
      </c>
      <c r="H531" s="207">
        <v>182</v>
      </c>
      <c r="I531" s="208"/>
      <c r="J531" s="209">
        <f>ROUND(I531*H531,2)</f>
        <v>0</v>
      </c>
      <c r="K531" s="205" t="s">
        <v>139</v>
      </c>
      <c r="L531" s="47"/>
      <c r="M531" s="210" t="s">
        <v>19</v>
      </c>
      <c r="N531" s="211" t="s">
        <v>43</v>
      </c>
      <c r="O531" s="87"/>
      <c r="P531" s="212">
        <f>O531*H531</f>
        <v>0</v>
      </c>
      <c r="Q531" s="212">
        <v>0</v>
      </c>
      <c r="R531" s="212">
        <f>Q531*H531</f>
        <v>0</v>
      </c>
      <c r="S531" s="212">
        <v>0</v>
      </c>
      <c r="T531" s="213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14" t="s">
        <v>221</v>
      </c>
      <c r="AT531" s="214" t="s">
        <v>135</v>
      </c>
      <c r="AU531" s="214" t="s">
        <v>141</v>
      </c>
      <c r="AY531" s="20" t="s">
        <v>132</v>
      </c>
      <c r="BE531" s="215">
        <f>IF(N531="základní",J531,0)</f>
        <v>0</v>
      </c>
      <c r="BF531" s="215">
        <f>IF(N531="snížená",J531,0)</f>
        <v>0</v>
      </c>
      <c r="BG531" s="215">
        <f>IF(N531="zákl. přenesená",J531,0)</f>
        <v>0</v>
      </c>
      <c r="BH531" s="215">
        <f>IF(N531="sníž. přenesená",J531,0)</f>
        <v>0</v>
      </c>
      <c r="BI531" s="215">
        <f>IF(N531="nulová",J531,0)</f>
        <v>0</v>
      </c>
      <c r="BJ531" s="20" t="s">
        <v>141</v>
      </c>
      <c r="BK531" s="215">
        <f>ROUND(I531*H531,2)</f>
        <v>0</v>
      </c>
      <c r="BL531" s="20" t="s">
        <v>221</v>
      </c>
      <c r="BM531" s="214" t="s">
        <v>1182</v>
      </c>
    </row>
    <row r="532" s="2" customFormat="1">
      <c r="A532" s="41"/>
      <c r="B532" s="42"/>
      <c r="C532" s="43"/>
      <c r="D532" s="216" t="s">
        <v>143</v>
      </c>
      <c r="E532" s="43"/>
      <c r="F532" s="217" t="s">
        <v>1183</v>
      </c>
      <c r="G532" s="43"/>
      <c r="H532" s="43"/>
      <c r="I532" s="218"/>
      <c r="J532" s="43"/>
      <c r="K532" s="43"/>
      <c r="L532" s="47"/>
      <c r="M532" s="219"/>
      <c r="N532" s="220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143</v>
      </c>
      <c r="AU532" s="20" t="s">
        <v>141</v>
      </c>
    </row>
    <row r="533" s="2" customFormat="1" ht="16.5" customHeight="1">
      <c r="A533" s="41"/>
      <c r="B533" s="42"/>
      <c r="C533" s="203" t="s">
        <v>1184</v>
      </c>
      <c r="D533" s="203" t="s">
        <v>135</v>
      </c>
      <c r="E533" s="204" t="s">
        <v>1185</v>
      </c>
      <c r="F533" s="205" t="s">
        <v>1186</v>
      </c>
      <c r="G533" s="206" t="s">
        <v>138</v>
      </c>
      <c r="H533" s="207">
        <v>182</v>
      </c>
      <c r="I533" s="208"/>
      <c r="J533" s="209">
        <f>ROUND(I533*H533,2)</f>
        <v>0</v>
      </c>
      <c r="K533" s="205" t="s">
        <v>139</v>
      </c>
      <c r="L533" s="47"/>
      <c r="M533" s="210" t="s">
        <v>19</v>
      </c>
      <c r="N533" s="211" t="s">
        <v>43</v>
      </c>
      <c r="O533" s="87"/>
      <c r="P533" s="212">
        <f>O533*H533</f>
        <v>0</v>
      </c>
      <c r="Q533" s="212">
        <v>0.001</v>
      </c>
      <c r="R533" s="212">
        <f>Q533*H533</f>
        <v>0.182</v>
      </c>
      <c r="S533" s="212">
        <v>0.00031</v>
      </c>
      <c r="T533" s="213">
        <f>S533*H533</f>
        <v>0.056419999999999998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14" t="s">
        <v>221</v>
      </c>
      <c r="AT533" s="214" t="s">
        <v>135</v>
      </c>
      <c r="AU533" s="214" t="s">
        <v>141</v>
      </c>
      <c r="AY533" s="20" t="s">
        <v>132</v>
      </c>
      <c r="BE533" s="215">
        <f>IF(N533="základní",J533,0)</f>
        <v>0</v>
      </c>
      <c r="BF533" s="215">
        <f>IF(N533="snížená",J533,0)</f>
        <v>0</v>
      </c>
      <c r="BG533" s="215">
        <f>IF(N533="zákl. přenesená",J533,0)</f>
        <v>0</v>
      </c>
      <c r="BH533" s="215">
        <f>IF(N533="sníž. přenesená",J533,0)</f>
        <v>0</v>
      </c>
      <c r="BI533" s="215">
        <f>IF(N533="nulová",J533,0)</f>
        <v>0</v>
      </c>
      <c r="BJ533" s="20" t="s">
        <v>141</v>
      </c>
      <c r="BK533" s="215">
        <f>ROUND(I533*H533,2)</f>
        <v>0</v>
      </c>
      <c r="BL533" s="20" t="s">
        <v>221</v>
      </c>
      <c r="BM533" s="214" t="s">
        <v>1187</v>
      </c>
    </row>
    <row r="534" s="2" customFormat="1">
      <c r="A534" s="41"/>
      <c r="B534" s="42"/>
      <c r="C534" s="43"/>
      <c r="D534" s="216" t="s">
        <v>143</v>
      </c>
      <c r="E534" s="43"/>
      <c r="F534" s="217" t="s">
        <v>1188</v>
      </c>
      <c r="G534" s="43"/>
      <c r="H534" s="43"/>
      <c r="I534" s="218"/>
      <c r="J534" s="43"/>
      <c r="K534" s="43"/>
      <c r="L534" s="47"/>
      <c r="M534" s="219"/>
      <c r="N534" s="220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143</v>
      </c>
      <c r="AU534" s="20" t="s">
        <v>141</v>
      </c>
    </row>
    <row r="535" s="2" customFormat="1" ht="16.5" customHeight="1">
      <c r="A535" s="41"/>
      <c r="B535" s="42"/>
      <c r="C535" s="203" t="s">
        <v>1189</v>
      </c>
      <c r="D535" s="203" t="s">
        <v>135</v>
      </c>
      <c r="E535" s="204" t="s">
        <v>1190</v>
      </c>
      <c r="F535" s="205" t="s">
        <v>1191</v>
      </c>
      <c r="G535" s="206" t="s">
        <v>138</v>
      </c>
      <c r="H535" s="207">
        <v>15</v>
      </c>
      <c r="I535" s="208"/>
      <c r="J535" s="209">
        <f>ROUND(I535*H535,2)</f>
        <v>0</v>
      </c>
      <c r="K535" s="205" t="s">
        <v>139</v>
      </c>
      <c r="L535" s="47"/>
      <c r="M535" s="210" t="s">
        <v>19</v>
      </c>
      <c r="N535" s="211" t="s">
        <v>43</v>
      </c>
      <c r="O535" s="87"/>
      <c r="P535" s="212">
        <f>O535*H535</f>
        <v>0</v>
      </c>
      <c r="Q535" s="212">
        <v>0.00029</v>
      </c>
      <c r="R535" s="212">
        <f>Q535*H535</f>
        <v>0.0043499999999999997</v>
      </c>
      <c r="S535" s="212">
        <v>0</v>
      </c>
      <c r="T535" s="213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4" t="s">
        <v>221</v>
      </c>
      <c r="AT535" s="214" t="s">
        <v>135</v>
      </c>
      <c r="AU535" s="214" t="s">
        <v>141</v>
      </c>
      <c r="AY535" s="20" t="s">
        <v>132</v>
      </c>
      <c r="BE535" s="215">
        <f>IF(N535="základní",J535,0)</f>
        <v>0</v>
      </c>
      <c r="BF535" s="215">
        <f>IF(N535="snížená",J535,0)</f>
        <v>0</v>
      </c>
      <c r="BG535" s="215">
        <f>IF(N535="zákl. přenesená",J535,0)</f>
        <v>0</v>
      </c>
      <c r="BH535" s="215">
        <f>IF(N535="sníž. přenesená",J535,0)</f>
        <v>0</v>
      </c>
      <c r="BI535" s="215">
        <f>IF(N535="nulová",J535,0)</f>
        <v>0</v>
      </c>
      <c r="BJ535" s="20" t="s">
        <v>141</v>
      </c>
      <c r="BK535" s="215">
        <f>ROUND(I535*H535,2)</f>
        <v>0</v>
      </c>
      <c r="BL535" s="20" t="s">
        <v>221</v>
      </c>
      <c r="BM535" s="214" t="s">
        <v>1192</v>
      </c>
    </row>
    <row r="536" s="2" customFormat="1">
      <c r="A536" s="41"/>
      <c r="B536" s="42"/>
      <c r="C536" s="43"/>
      <c r="D536" s="216" t="s">
        <v>143</v>
      </c>
      <c r="E536" s="43"/>
      <c r="F536" s="217" t="s">
        <v>1193</v>
      </c>
      <c r="G536" s="43"/>
      <c r="H536" s="43"/>
      <c r="I536" s="218"/>
      <c r="J536" s="43"/>
      <c r="K536" s="43"/>
      <c r="L536" s="47"/>
      <c r="M536" s="219"/>
      <c r="N536" s="220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143</v>
      </c>
      <c r="AU536" s="20" t="s">
        <v>141</v>
      </c>
    </row>
    <row r="537" s="2" customFormat="1" ht="16.5" customHeight="1">
      <c r="A537" s="41"/>
      <c r="B537" s="42"/>
      <c r="C537" s="203" t="s">
        <v>1194</v>
      </c>
      <c r="D537" s="203" t="s">
        <v>135</v>
      </c>
      <c r="E537" s="204" t="s">
        <v>1195</v>
      </c>
      <c r="F537" s="205" t="s">
        <v>1196</v>
      </c>
      <c r="G537" s="206" t="s">
        <v>138</v>
      </c>
      <c r="H537" s="207">
        <v>49</v>
      </c>
      <c r="I537" s="208"/>
      <c r="J537" s="209">
        <f>ROUND(I537*H537,2)</f>
        <v>0</v>
      </c>
      <c r="K537" s="205" t="s">
        <v>139</v>
      </c>
      <c r="L537" s="47"/>
      <c r="M537" s="210" t="s">
        <v>19</v>
      </c>
      <c r="N537" s="211" t="s">
        <v>43</v>
      </c>
      <c r="O537" s="87"/>
      <c r="P537" s="212">
        <f>O537*H537</f>
        <v>0</v>
      </c>
      <c r="Q537" s="212">
        <v>0</v>
      </c>
      <c r="R537" s="212">
        <f>Q537*H537</f>
        <v>0</v>
      </c>
      <c r="S537" s="212">
        <v>3.0000000000000001E-05</v>
      </c>
      <c r="T537" s="213">
        <f>S537*H537</f>
        <v>0.00147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14" t="s">
        <v>221</v>
      </c>
      <c r="AT537" s="214" t="s">
        <v>135</v>
      </c>
      <c r="AU537" s="214" t="s">
        <v>141</v>
      </c>
      <c r="AY537" s="20" t="s">
        <v>132</v>
      </c>
      <c r="BE537" s="215">
        <f>IF(N537="základní",J537,0)</f>
        <v>0</v>
      </c>
      <c r="BF537" s="215">
        <f>IF(N537="snížená",J537,0)</f>
        <v>0</v>
      </c>
      <c r="BG537" s="215">
        <f>IF(N537="zákl. přenesená",J537,0)</f>
        <v>0</v>
      </c>
      <c r="BH537" s="215">
        <f>IF(N537="sníž. přenesená",J537,0)</f>
        <v>0</v>
      </c>
      <c r="BI537" s="215">
        <f>IF(N537="nulová",J537,0)</f>
        <v>0</v>
      </c>
      <c r="BJ537" s="20" t="s">
        <v>141</v>
      </c>
      <c r="BK537" s="215">
        <f>ROUND(I537*H537,2)</f>
        <v>0</v>
      </c>
      <c r="BL537" s="20" t="s">
        <v>221</v>
      </c>
      <c r="BM537" s="214" t="s">
        <v>1197</v>
      </c>
    </row>
    <row r="538" s="2" customFormat="1">
      <c r="A538" s="41"/>
      <c r="B538" s="42"/>
      <c r="C538" s="43"/>
      <c r="D538" s="216" t="s">
        <v>143</v>
      </c>
      <c r="E538" s="43"/>
      <c r="F538" s="217" t="s">
        <v>1198</v>
      </c>
      <c r="G538" s="43"/>
      <c r="H538" s="43"/>
      <c r="I538" s="218"/>
      <c r="J538" s="43"/>
      <c r="K538" s="43"/>
      <c r="L538" s="47"/>
      <c r="M538" s="219"/>
      <c r="N538" s="220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143</v>
      </c>
      <c r="AU538" s="20" t="s">
        <v>141</v>
      </c>
    </row>
    <row r="539" s="2" customFormat="1" ht="16.5" customHeight="1">
      <c r="A539" s="41"/>
      <c r="B539" s="42"/>
      <c r="C539" s="255" t="s">
        <v>1199</v>
      </c>
      <c r="D539" s="255" t="s">
        <v>360</v>
      </c>
      <c r="E539" s="256" t="s">
        <v>1200</v>
      </c>
      <c r="F539" s="257" t="s">
        <v>1201</v>
      </c>
      <c r="G539" s="258" t="s">
        <v>138</v>
      </c>
      <c r="H539" s="259">
        <v>49</v>
      </c>
      <c r="I539" s="260"/>
      <c r="J539" s="261">
        <f>ROUND(I539*H539,2)</f>
        <v>0</v>
      </c>
      <c r="K539" s="257" t="s">
        <v>139</v>
      </c>
      <c r="L539" s="262"/>
      <c r="M539" s="263" t="s">
        <v>19</v>
      </c>
      <c r="N539" s="264" t="s">
        <v>43</v>
      </c>
      <c r="O539" s="87"/>
      <c r="P539" s="212">
        <f>O539*H539</f>
        <v>0</v>
      </c>
      <c r="Q539" s="212">
        <v>0</v>
      </c>
      <c r="R539" s="212">
        <f>Q539*H539</f>
        <v>0</v>
      </c>
      <c r="S539" s="212">
        <v>0</v>
      </c>
      <c r="T539" s="213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4" t="s">
        <v>307</v>
      </c>
      <c r="AT539" s="214" t="s">
        <v>360</v>
      </c>
      <c r="AU539" s="214" t="s">
        <v>141</v>
      </c>
      <c r="AY539" s="20" t="s">
        <v>132</v>
      </c>
      <c r="BE539" s="215">
        <f>IF(N539="základní",J539,0)</f>
        <v>0</v>
      </c>
      <c r="BF539" s="215">
        <f>IF(N539="snížená",J539,0)</f>
        <v>0</v>
      </c>
      <c r="BG539" s="215">
        <f>IF(N539="zákl. přenesená",J539,0)</f>
        <v>0</v>
      </c>
      <c r="BH539" s="215">
        <f>IF(N539="sníž. přenesená",J539,0)</f>
        <v>0</v>
      </c>
      <c r="BI539" s="215">
        <f>IF(N539="nulová",J539,0)</f>
        <v>0</v>
      </c>
      <c r="BJ539" s="20" t="s">
        <v>141</v>
      </c>
      <c r="BK539" s="215">
        <f>ROUND(I539*H539,2)</f>
        <v>0</v>
      </c>
      <c r="BL539" s="20" t="s">
        <v>221</v>
      </c>
      <c r="BM539" s="214" t="s">
        <v>1202</v>
      </c>
    </row>
    <row r="540" s="13" customFormat="1">
      <c r="A540" s="13"/>
      <c r="B540" s="221"/>
      <c r="C540" s="222"/>
      <c r="D540" s="223" t="s">
        <v>158</v>
      </c>
      <c r="E540" s="222"/>
      <c r="F540" s="225" t="s">
        <v>1203</v>
      </c>
      <c r="G540" s="222"/>
      <c r="H540" s="226">
        <v>49</v>
      </c>
      <c r="I540" s="227"/>
      <c r="J540" s="222"/>
      <c r="K540" s="222"/>
      <c r="L540" s="228"/>
      <c r="M540" s="229"/>
      <c r="N540" s="230"/>
      <c r="O540" s="230"/>
      <c r="P540" s="230"/>
      <c r="Q540" s="230"/>
      <c r="R540" s="230"/>
      <c r="S540" s="230"/>
      <c r="T540" s="23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2" t="s">
        <v>158</v>
      </c>
      <c r="AU540" s="232" t="s">
        <v>141</v>
      </c>
      <c r="AV540" s="13" t="s">
        <v>141</v>
      </c>
      <c r="AW540" s="13" t="s">
        <v>4</v>
      </c>
      <c r="AX540" s="13" t="s">
        <v>79</v>
      </c>
      <c r="AY540" s="232" t="s">
        <v>132</v>
      </c>
    </row>
    <row r="541" s="2" customFormat="1" ht="16.5" customHeight="1">
      <c r="A541" s="41"/>
      <c r="B541" s="42"/>
      <c r="C541" s="203" t="s">
        <v>1204</v>
      </c>
      <c r="D541" s="203" t="s">
        <v>135</v>
      </c>
      <c r="E541" s="204" t="s">
        <v>1205</v>
      </c>
      <c r="F541" s="205" t="s">
        <v>1206</v>
      </c>
      <c r="G541" s="206" t="s">
        <v>138</v>
      </c>
      <c r="H541" s="207">
        <v>182</v>
      </c>
      <c r="I541" s="208"/>
      <c r="J541" s="209">
        <f>ROUND(I541*H541,2)</f>
        <v>0</v>
      </c>
      <c r="K541" s="205" t="s">
        <v>139</v>
      </c>
      <c r="L541" s="47"/>
      <c r="M541" s="210" t="s">
        <v>19</v>
      </c>
      <c r="N541" s="211" t="s">
        <v>43</v>
      </c>
      <c r="O541" s="87"/>
      <c r="P541" s="212">
        <f>O541*H541</f>
        <v>0</v>
      </c>
      <c r="Q541" s="212">
        <v>0.00073999999999999999</v>
      </c>
      <c r="R541" s="212">
        <f>Q541*H541</f>
        <v>0.13467999999999999</v>
      </c>
      <c r="S541" s="212">
        <v>0</v>
      </c>
      <c r="T541" s="213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4" t="s">
        <v>221</v>
      </c>
      <c r="AT541" s="214" t="s">
        <v>135</v>
      </c>
      <c r="AU541" s="214" t="s">
        <v>141</v>
      </c>
      <c r="AY541" s="20" t="s">
        <v>132</v>
      </c>
      <c r="BE541" s="215">
        <f>IF(N541="základní",J541,0)</f>
        <v>0</v>
      </c>
      <c r="BF541" s="215">
        <f>IF(N541="snížená",J541,0)</f>
        <v>0</v>
      </c>
      <c r="BG541" s="215">
        <f>IF(N541="zákl. přenesená",J541,0)</f>
        <v>0</v>
      </c>
      <c r="BH541" s="215">
        <f>IF(N541="sníž. přenesená",J541,0)</f>
        <v>0</v>
      </c>
      <c r="BI541" s="215">
        <f>IF(N541="nulová",J541,0)</f>
        <v>0</v>
      </c>
      <c r="BJ541" s="20" t="s">
        <v>141</v>
      </c>
      <c r="BK541" s="215">
        <f>ROUND(I541*H541,2)</f>
        <v>0</v>
      </c>
      <c r="BL541" s="20" t="s">
        <v>221</v>
      </c>
      <c r="BM541" s="214" t="s">
        <v>1207</v>
      </c>
    </row>
    <row r="542" s="2" customFormat="1">
      <c r="A542" s="41"/>
      <c r="B542" s="42"/>
      <c r="C542" s="43"/>
      <c r="D542" s="216" t="s">
        <v>143</v>
      </c>
      <c r="E542" s="43"/>
      <c r="F542" s="217" t="s">
        <v>1208</v>
      </c>
      <c r="G542" s="43"/>
      <c r="H542" s="43"/>
      <c r="I542" s="218"/>
      <c r="J542" s="43"/>
      <c r="K542" s="43"/>
      <c r="L542" s="47"/>
      <c r="M542" s="219"/>
      <c r="N542" s="220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143</v>
      </c>
      <c r="AU542" s="20" t="s">
        <v>141</v>
      </c>
    </row>
    <row r="543" s="2" customFormat="1" ht="16.5" customHeight="1">
      <c r="A543" s="41"/>
      <c r="B543" s="42"/>
      <c r="C543" s="203" t="s">
        <v>1209</v>
      </c>
      <c r="D543" s="203" t="s">
        <v>135</v>
      </c>
      <c r="E543" s="204" t="s">
        <v>1210</v>
      </c>
      <c r="F543" s="205" t="s">
        <v>1211</v>
      </c>
      <c r="G543" s="206" t="s">
        <v>138</v>
      </c>
      <c r="H543" s="207">
        <v>182</v>
      </c>
      <c r="I543" s="208"/>
      <c r="J543" s="209">
        <f>ROUND(I543*H543,2)</f>
        <v>0</v>
      </c>
      <c r="K543" s="205" t="s">
        <v>139</v>
      </c>
      <c r="L543" s="47"/>
      <c r="M543" s="210" t="s">
        <v>19</v>
      </c>
      <c r="N543" s="211" t="s">
        <v>43</v>
      </c>
      <c r="O543" s="87"/>
      <c r="P543" s="212">
        <f>O543*H543</f>
        <v>0</v>
      </c>
      <c r="Q543" s="212">
        <v>0</v>
      </c>
      <c r="R543" s="212">
        <f>Q543*H543</f>
        <v>0</v>
      </c>
      <c r="S543" s="212">
        <v>0</v>
      </c>
      <c r="T543" s="213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4" t="s">
        <v>221</v>
      </c>
      <c r="AT543" s="214" t="s">
        <v>135</v>
      </c>
      <c r="AU543" s="214" t="s">
        <v>141</v>
      </c>
      <c r="AY543" s="20" t="s">
        <v>132</v>
      </c>
      <c r="BE543" s="215">
        <f>IF(N543="základní",J543,0)</f>
        <v>0</v>
      </c>
      <c r="BF543" s="215">
        <f>IF(N543="snížená",J543,0)</f>
        <v>0</v>
      </c>
      <c r="BG543" s="215">
        <f>IF(N543="zákl. přenesená",J543,0)</f>
        <v>0</v>
      </c>
      <c r="BH543" s="215">
        <f>IF(N543="sníž. přenesená",J543,0)</f>
        <v>0</v>
      </c>
      <c r="BI543" s="215">
        <f>IF(N543="nulová",J543,0)</f>
        <v>0</v>
      </c>
      <c r="BJ543" s="20" t="s">
        <v>141</v>
      </c>
      <c r="BK543" s="215">
        <f>ROUND(I543*H543,2)</f>
        <v>0</v>
      </c>
      <c r="BL543" s="20" t="s">
        <v>221</v>
      </c>
      <c r="BM543" s="214" t="s">
        <v>1212</v>
      </c>
    </row>
    <row r="544" s="2" customFormat="1">
      <c r="A544" s="41"/>
      <c r="B544" s="42"/>
      <c r="C544" s="43"/>
      <c r="D544" s="216" t="s">
        <v>143</v>
      </c>
      <c r="E544" s="43"/>
      <c r="F544" s="217" t="s">
        <v>1213</v>
      </c>
      <c r="G544" s="43"/>
      <c r="H544" s="43"/>
      <c r="I544" s="218"/>
      <c r="J544" s="43"/>
      <c r="K544" s="43"/>
      <c r="L544" s="47"/>
      <c r="M544" s="219"/>
      <c r="N544" s="220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143</v>
      </c>
      <c r="AU544" s="20" t="s">
        <v>141</v>
      </c>
    </row>
    <row r="545" s="12" customFormat="1" ht="25.92" customHeight="1">
      <c r="A545" s="12"/>
      <c r="B545" s="187"/>
      <c r="C545" s="188"/>
      <c r="D545" s="189" t="s">
        <v>70</v>
      </c>
      <c r="E545" s="190" t="s">
        <v>1214</v>
      </c>
      <c r="F545" s="190" t="s">
        <v>1215</v>
      </c>
      <c r="G545" s="188"/>
      <c r="H545" s="188"/>
      <c r="I545" s="191"/>
      <c r="J545" s="192">
        <f>BK545</f>
        <v>0</v>
      </c>
      <c r="K545" s="188"/>
      <c r="L545" s="193"/>
      <c r="M545" s="194"/>
      <c r="N545" s="195"/>
      <c r="O545" s="195"/>
      <c r="P545" s="196">
        <f>P546+P549+P552+P555</f>
        <v>0</v>
      </c>
      <c r="Q545" s="195"/>
      <c r="R545" s="196">
        <f>R546+R549+R552+R555</f>
        <v>0</v>
      </c>
      <c r="S545" s="195"/>
      <c r="T545" s="197">
        <f>T546+T549+T552+T555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198" t="s">
        <v>162</v>
      </c>
      <c r="AT545" s="199" t="s">
        <v>70</v>
      </c>
      <c r="AU545" s="199" t="s">
        <v>71</v>
      </c>
      <c r="AY545" s="198" t="s">
        <v>132</v>
      </c>
      <c r="BK545" s="200">
        <f>BK546+BK549+BK552+BK555</f>
        <v>0</v>
      </c>
    </row>
    <row r="546" s="12" customFormat="1" ht="22.8" customHeight="1">
      <c r="A546" s="12"/>
      <c r="B546" s="187"/>
      <c r="C546" s="188"/>
      <c r="D546" s="189" t="s">
        <v>70</v>
      </c>
      <c r="E546" s="201" t="s">
        <v>1216</v>
      </c>
      <c r="F546" s="201" t="s">
        <v>1217</v>
      </c>
      <c r="G546" s="188"/>
      <c r="H546" s="188"/>
      <c r="I546" s="191"/>
      <c r="J546" s="202">
        <f>BK546</f>
        <v>0</v>
      </c>
      <c r="K546" s="188"/>
      <c r="L546" s="193"/>
      <c r="M546" s="194"/>
      <c r="N546" s="195"/>
      <c r="O546" s="195"/>
      <c r="P546" s="196">
        <f>SUM(P547:P548)</f>
        <v>0</v>
      </c>
      <c r="Q546" s="195"/>
      <c r="R546" s="196">
        <f>SUM(R547:R548)</f>
        <v>0</v>
      </c>
      <c r="S546" s="195"/>
      <c r="T546" s="197">
        <f>SUM(T547:T548)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198" t="s">
        <v>162</v>
      </c>
      <c r="AT546" s="199" t="s">
        <v>70</v>
      </c>
      <c r="AU546" s="199" t="s">
        <v>79</v>
      </c>
      <c r="AY546" s="198" t="s">
        <v>132</v>
      </c>
      <c r="BK546" s="200">
        <f>SUM(BK547:BK548)</f>
        <v>0</v>
      </c>
    </row>
    <row r="547" s="2" customFormat="1" ht="16.5" customHeight="1">
      <c r="A547" s="41"/>
      <c r="B547" s="42"/>
      <c r="C547" s="203" t="s">
        <v>1218</v>
      </c>
      <c r="D547" s="203" t="s">
        <v>135</v>
      </c>
      <c r="E547" s="204" t="s">
        <v>1219</v>
      </c>
      <c r="F547" s="205" t="s">
        <v>1220</v>
      </c>
      <c r="G547" s="206" t="s">
        <v>452</v>
      </c>
      <c r="H547" s="207">
        <v>1</v>
      </c>
      <c r="I547" s="208"/>
      <c r="J547" s="209">
        <f>ROUND(I547*H547,2)</f>
        <v>0</v>
      </c>
      <c r="K547" s="205" t="s">
        <v>139</v>
      </c>
      <c r="L547" s="47"/>
      <c r="M547" s="210" t="s">
        <v>19</v>
      </c>
      <c r="N547" s="211" t="s">
        <v>43</v>
      </c>
      <c r="O547" s="87"/>
      <c r="P547" s="212">
        <f>O547*H547</f>
        <v>0</v>
      </c>
      <c r="Q547" s="212">
        <v>0</v>
      </c>
      <c r="R547" s="212">
        <f>Q547*H547</f>
        <v>0</v>
      </c>
      <c r="S547" s="212">
        <v>0</v>
      </c>
      <c r="T547" s="213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4" t="s">
        <v>1221</v>
      </c>
      <c r="AT547" s="214" t="s">
        <v>135</v>
      </c>
      <c r="AU547" s="214" t="s">
        <v>141</v>
      </c>
      <c r="AY547" s="20" t="s">
        <v>132</v>
      </c>
      <c r="BE547" s="215">
        <f>IF(N547="základní",J547,0)</f>
        <v>0</v>
      </c>
      <c r="BF547" s="215">
        <f>IF(N547="snížená",J547,0)</f>
        <v>0</v>
      </c>
      <c r="BG547" s="215">
        <f>IF(N547="zákl. přenesená",J547,0)</f>
        <v>0</v>
      </c>
      <c r="BH547" s="215">
        <f>IF(N547="sníž. přenesená",J547,0)</f>
        <v>0</v>
      </c>
      <c r="BI547" s="215">
        <f>IF(N547="nulová",J547,0)</f>
        <v>0</v>
      </c>
      <c r="BJ547" s="20" t="s">
        <v>141</v>
      </c>
      <c r="BK547" s="215">
        <f>ROUND(I547*H547,2)</f>
        <v>0</v>
      </c>
      <c r="BL547" s="20" t="s">
        <v>1221</v>
      </c>
      <c r="BM547" s="214" t="s">
        <v>1222</v>
      </c>
    </row>
    <row r="548" s="2" customFormat="1">
      <c r="A548" s="41"/>
      <c r="B548" s="42"/>
      <c r="C548" s="43"/>
      <c r="D548" s="216" t="s">
        <v>143</v>
      </c>
      <c r="E548" s="43"/>
      <c r="F548" s="217" t="s">
        <v>1223</v>
      </c>
      <c r="G548" s="43"/>
      <c r="H548" s="43"/>
      <c r="I548" s="218"/>
      <c r="J548" s="43"/>
      <c r="K548" s="43"/>
      <c r="L548" s="47"/>
      <c r="M548" s="219"/>
      <c r="N548" s="220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143</v>
      </c>
      <c r="AU548" s="20" t="s">
        <v>141</v>
      </c>
    </row>
    <row r="549" s="12" customFormat="1" ht="22.8" customHeight="1">
      <c r="A549" s="12"/>
      <c r="B549" s="187"/>
      <c r="C549" s="188"/>
      <c r="D549" s="189" t="s">
        <v>70</v>
      </c>
      <c r="E549" s="201" t="s">
        <v>1224</v>
      </c>
      <c r="F549" s="201" t="s">
        <v>1225</v>
      </c>
      <c r="G549" s="188"/>
      <c r="H549" s="188"/>
      <c r="I549" s="191"/>
      <c r="J549" s="202">
        <f>BK549</f>
        <v>0</v>
      </c>
      <c r="K549" s="188"/>
      <c r="L549" s="193"/>
      <c r="M549" s="194"/>
      <c r="N549" s="195"/>
      <c r="O549" s="195"/>
      <c r="P549" s="196">
        <f>SUM(P550:P551)</f>
        <v>0</v>
      </c>
      <c r="Q549" s="195"/>
      <c r="R549" s="196">
        <f>SUM(R550:R551)</f>
        <v>0</v>
      </c>
      <c r="S549" s="195"/>
      <c r="T549" s="197">
        <f>SUM(T550:T551)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198" t="s">
        <v>162</v>
      </c>
      <c r="AT549" s="199" t="s">
        <v>70</v>
      </c>
      <c r="AU549" s="199" t="s">
        <v>79</v>
      </c>
      <c r="AY549" s="198" t="s">
        <v>132</v>
      </c>
      <c r="BK549" s="200">
        <f>SUM(BK550:BK551)</f>
        <v>0</v>
      </c>
    </row>
    <row r="550" s="2" customFormat="1" ht="16.5" customHeight="1">
      <c r="A550" s="41"/>
      <c r="B550" s="42"/>
      <c r="C550" s="203" t="s">
        <v>1226</v>
      </c>
      <c r="D550" s="203" t="s">
        <v>135</v>
      </c>
      <c r="E550" s="204" t="s">
        <v>1227</v>
      </c>
      <c r="F550" s="205" t="s">
        <v>1228</v>
      </c>
      <c r="G550" s="206" t="s">
        <v>1229</v>
      </c>
      <c r="H550" s="207">
        <v>1</v>
      </c>
      <c r="I550" s="208"/>
      <c r="J550" s="209">
        <f>ROUND(I550*H550,2)</f>
        <v>0</v>
      </c>
      <c r="K550" s="205" t="s">
        <v>139</v>
      </c>
      <c r="L550" s="47"/>
      <c r="M550" s="210" t="s">
        <v>19</v>
      </c>
      <c r="N550" s="211" t="s">
        <v>43</v>
      </c>
      <c r="O550" s="87"/>
      <c r="P550" s="212">
        <f>O550*H550</f>
        <v>0</v>
      </c>
      <c r="Q550" s="212">
        <v>0</v>
      </c>
      <c r="R550" s="212">
        <f>Q550*H550</f>
        <v>0</v>
      </c>
      <c r="S550" s="212">
        <v>0</v>
      </c>
      <c r="T550" s="213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4" t="s">
        <v>1221</v>
      </c>
      <c r="AT550" s="214" t="s">
        <v>135</v>
      </c>
      <c r="AU550" s="214" t="s">
        <v>141</v>
      </c>
      <c r="AY550" s="20" t="s">
        <v>132</v>
      </c>
      <c r="BE550" s="215">
        <f>IF(N550="základní",J550,0)</f>
        <v>0</v>
      </c>
      <c r="BF550" s="215">
        <f>IF(N550="snížená",J550,0)</f>
        <v>0</v>
      </c>
      <c r="BG550" s="215">
        <f>IF(N550="zákl. přenesená",J550,0)</f>
        <v>0</v>
      </c>
      <c r="BH550" s="215">
        <f>IF(N550="sníž. přenesená",J550,0)</f>
        <v>0</v>
      </c>
      <c r="BI550" s="215">
        <f>IF(N550="nulová",J550,0)</f>
        <v>0</v>
      </c>
      <c r="BJ550" s="20" t="s">
        <v>141</v>
      </c>
      <c r="BK550" s="215">
        <f>ROUND(I550*H550,2)</f>
        <v>0</v>
      </c>
      <c r="BL550" s="20" t="s">
        <v>1221</v>
      </c>
      <c r="BM550" s="214" t="s">
        <v>1230</v>
      </c>
    </row>
    <row r="551" s="2" customFormat="1">
      <c r="A551" s="41"/>
      <c r="B551" s="42"/>
      <c r="C551" s="43"/>
      <c r="D551" s="216" t="s">
        <v>143</v>
      </c>
      <c r="E551" s="43"/>
      <c r="F551" s="217" t="s">
        <v>1231</v>
      </c>
      <c r="G551" s="43"/>
      <c r="H551" s="43"/>
      <c r="I551" s="218"/>
      <c r="J551" s="43"/>
      <c r="K551" s="43"/>
      <c r="L551" s="47"/>
      <c r="M551" s="219"/>
      <c r="N551" s="220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143</v>
      </c>
      <c r="AU551" s="20" t="s">
        <v>141</v>
      </c>
    </row>
    <row r="552" s="12" customFormat="1" ht="22.8" customHeight="1">
      <c r="A552" s="12"/>
      <c r="B552" s="187"/>
      <c r="C552" s="188"/>
      <c r="D552" s="189" t="s">
        <v>70</v>
      </c>
      <c r="E552" s="201" t="s">
        <v>1232</v>
      </c>
      <c r="F552" s="201" t="s">
        <v>1233</v>
      </c>
      <c r="G552" s="188"/>
      <c r="H552" s="188"/>
      <c r="I552" s="191"/>
      <c r="J552" s="202">
        <f>BK552</f>
        <v>0</v>
      </c>
      <c r="K552" s="188"/>
      <c r="L552" s="193"/>
      <c r="M552" s="194"/>
      <c r="N552" s="195"/>
      <c r="O552" s="195"/>
      <c r="P552" s="196">
        <f>SUM(P553:P554)</f>
        <v>0</v>
      </c>
      <c r="Q552" s="195"/>
      <c r="R552" s="196">
        <f>SUM(R553:R554)</f>
        <v>0</v>
      </c>
      <c r="S552" s="195"/>
      <c r="T552" s="197">
        <f>SUM(T553:T554)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198" t="s">
        <v>162</v>
      </c>
      <c r="AT552" s="199" t="s">
        <v>70</v>
      </c>
      <c r="AU552" s="199" t="s">
        <v>79</v>
      </c>
      <c r="AY552" s="198" t="s">
        <v>132</v>
      </c>
      <c r="BK552" s="200">
        <f>SUM(BK553:BK554)</f>
        <v>0</v>
      </c>
    </row>
    <row r="553" s="2" customFormat="1" ht="16.5" customHeight="1">
      <c r="A553" s="41"/>
      <c r="B553" s="42"/>
      <c r="C553" s="203" t="s">
        <v>1234</v>
      </c>
      <c r="D553" s="203" t="s">
        <v>135</v>
      </c>
      <c r="E553" s="204" t="s">
        <v>1235</v>
      </c>
      <c r="F553" s="205" t="s">
        <v>1236</v>
      </c>
      <c r="G553" s="206" t="s">
        <v>368</v>
      </c>
      <c r="H553" s="265"/>
      <c r="I553" s="208"/>
      <c r="J553" s="209">
        <f>ROUND(I553*H553,2)</f>
        <v>0</v>
      </c>
      <c r="K553" s="205" t="s">
        <v>139</v>
      </c>
      <c r="L553" s="47"/>
      <c r="M553" s="210" t="s">
        <v>19</v>
      </c>
      <c r="N553" s="211" t="s">
        <v>43</v>
      </c>
      <c r="O553" s="87"/>
      <c r="P553" s="212">
        <f>O553*H553</f>
        <v>0</v>
      </c>
      <c r="Q553" s="212">
        <v>0</v>
      </c>
      <c r="R553" s="212">
        <f>Q553*H553</f>
        <v>0</v>
      </c>
      <c r="S553" s="212">
        <v>0</v>
      </c>
      <c r="T553" s="213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4" t="s">
        <v>1221</v>
      </c>
      <c r="AT553" s="214" t="s">
        <v>135</v>
      </c>
      <c r="AU553" s="214" t="s">
        <v>141</v>
      </c>
      <c r="AY553" s="20" t="s">
        <v>132</v>
      </c>
      <c r="BE553" s="215">
        <f>IF(N553="základní",J553,0)</f>
        <v>0</v>
      </c>
      <c r="BF553" s="215">
        <f>IF(N553="snížená",J553,0)</f>
        <v>0</v>
      </c>
      <c r="BG553" s="215">
        <f>IF(N553="zákl. přenesená",J553,0)</f>
        <v>0</v>
      </c>
      <c r="BH553" s="215">
        <f>IF(N553="sníž. přenesená",J553,0)</f>
        <v>0</v>
      </c>
      <c r="BI553" s="215">
        <f>IF(N553="nulová",J553,0)</f>
        <v>0</v>
      </c>
      <c r="BJ553" s="20" t="s">
        <v>141</v>
      </c>
      <c r="BK553" s="215">
        <f>ROUND(I553*H553,2)</f>
        <v>0</v>
      </c>
      <c r="BL553" s="20" t="s">
        <v>1221</v>
      </c>
      <c r="BM553" s="214" t="s">
        <v>1237</v>
      </c>
    </row>
    <row r="554" s="2" customFormat="1">
      <c r="A554" s="41"/>
      <c r="B554" s="42"/>
      <c r="C554" s="43"/>
      <c r="D554" s="216" t="s">
        <v>143</v>
      </c>
      <c r="E554" s="43"/>
      <c r="F554" s="217" t="s">
        <v>1238</v>
      </c>
      <c r="G554" s="43"/>
      <c r="H554" s="43"/>
      <c r="I554" s="218"/>
      <c r="J554" s="43"/>
      <c r="K554" s="43"/>
      <c r="L554" s="47"/>
      <c r="M554" s="219"/>
      <c r="N554" s="220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143</v>
      </c>
      <c r="AU554" s="20" t="s">
        <v>141</v>
      </c>
    </row>
    <row r="555" s="12" customFormat="1" ht="22.8" customHeight="1">
      <c r="A555" s="12"/>
      <c r="B555" s="187"/>
      <c r="C555" s="188"/>
      <c r="D555" s="189" t="s">
        <v>70</v>
      </c>
      <c r="E555" s="201" t="s">
        <v>1239</v>
      </c>
      <c r="F555" s="201" t="s">
        <v>1240</v>
      </c>
      <c r="G555" s="188"/>
      <c r="H555" s="188"/>
      <c r="I555" s="191"/>
      <c r="J555" s="202">
        <f>BK555</f>
        <v>0</v>
      </c>
      <c r="K555" s="188"/>
      <c r="L555" s="193"/>
      <c r="M555" s="194"/>
      <c r="N555" s="195"/>
      <c r="O555" s="195"/>
      <c r="P555" s="196">
        <f>P556</f>
        <v>0</v>
      </c>
      <c r="Q555" s="195"/>
      <c r="R555" s="196">
        <f>R556</f>
        <v>0</v>
      </c>
      <c r="S555" s="195"/>
      <c r="T555" s="197">
        <f>T556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198" t="s">
        <v>162</v>
      </c>
      <c r="AT555" s="199" t="s">
        <v>70</v>
      </c>
      <c r="AU555" s="199" t="s">
        <v>79</v>
      </c>
      <c r="AY555" s="198" t="s">
        <v>132</v>
      </c>
      <c r="BK555" s="200">
        <f>BK556</f>
        <v>0</v>
      </c>
    </row>
    <row r="556" s="2" customFormat="1" ht="16.5" customHeight="1">
      <c r="A556" s="41"/>
      <c r="B556" s="42"/>
      <c r="C556" s="203" t="s">
        <v>1241</v>
      </c>
      <c r="D556" s="203" t="s">
        <v>135</v>
      </c>
      <c r="E556" s="204" t="s">
        <v>1242</v>
      </c>
      <c r="F556" s="205" t="s">
        <v>1240</v>
      </c>
      <c r="G556" s="206" t="s">
        <v>368</v>
      </c>
      <c r="H556" s="265"/>
      <c r="I556" s="208"/>
      <c r="J556" s="209">
        <f>ROUND(I556*H556,2)</f>
        <v>0</v>
      </c>
      <c r="K556" s="205" t="s">
        <v>19</v>
      </c>
      <c r="L556" s="47"/>
      <c r="M556" s="276" t="s">
        <v>19</v>
      </c>
      <c r="N556" s="277" t="s">
        <v>43</v>
      </c>
      <c r="O556" s="278"/>
      <c r="P556" s="279">
        <f>O556*H556</f>
        <v>0</v>
      </c>
      <c r="Q556" s="279">
        <v>0</v>
      </c>
      <c r="R556" s="279">
        <f>Q556*H556</f>
        <v>0</v>
      </c>
      <c r="S556" s="279">
        <v>0</v>
      </c>
      <c r="T556" s="280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14" t="s">
        <v>140</v>
      </c>
      <c r="AT556" s="214" t="s">
        <v>135</v>
      </c>
      <c r="AU556" s="214" t="s">
        <v>141</v>
      </c>
      <c r="AY556" s="20" t="s">
        <v>132</v>
      </c>
      <c r="BE556" s="215">
        <f>IF(N556="základní",J556,0)</f>
        <v>0</v>
      </c>
      <c r="BF556" s="215">
        <f>IF(N556="snížená",J556,0)</f>
        <v>0</v>
      </c>
      <c r="BG556" s="215">
        <f>IF(N556="zákl. přenesená",J556,0)</f>
        <v>0</v>
      </c>
      <c r="BH556" s="215">
        <f>IF(N556="sníž. přenesená",J556,0)</f>
        <v>0</v>
      </c>
      <c r="BI556" s="215">
        <f>IF(N556="nulová",J556,0)</f>
        <v>0</v>
      </c>
      <c r="BJ556" s="20" t="s">
        <v>141</v>
      </c>
      <c r="BK556" s="215">
        <f>ROUND(I556*H556,2)</f>
        <v>0</v>
      </c>
      <c r="BL556" s="20" t="s">
        <v>140</v>
      </c>
      <c r="BM556" s="214" t="s">
        <v>1243</v>
      </c>
    </row>
    <row r="557" s="2" customFormat="1" ht="6.96" customHeight="1">
      <c r="A557" s="41"/>
      <c r="B557" s="62"/>
      <c r="C557" s="63"/>
      <c r="D557" s="63"/>
      <c r="E557" s="63"/>
      <c r="F557" s="63"/>
      <c r="G557" s="63"/>
      <c r="H557" s="63"/>
      <c r="I557" s="63"/>
      <c r="J557" s="63"/>
      <c r="K557" s="63"/>
      <c r="L557" s="47"/>
      <c r="M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</row>
  </sheetData>
  <sheetProtection sheet="1" autoFilter="0" formatColumns="0" formatRows="0" objects="1" scenarios="1" spinCount="100000" saltValue="dYOwJ8s0VIdDM4fWkQrBMm7J/Kw9N4FNbBuBx2REzLcY2MFaTNuWfzl9oo4nyrYSBykBvgVJD6Zk6Jk2QMX6UA==" hashValue="hcTSaihSZnMLjpEHUtoV46bet7PGNr9ZGVhB9HeZy4BoC2HwSBjuSPRGKjDfwucLjzCvBvQrNK8Fc5YK9/80cg==" algorithmName="SHA-512" password="C70A"/>
  <autoFilter ref="C107:K556"/>
  <mergeCells count="9">
    <mergeCell ref="E7:H7"/>
    <mergeCell ref="E9:H9"/>
    <mergeCell ref="E18:H18"/>
    <mergeCell ref="E27:H27"/>
    <mergeCell ref="E48:H48"/>
    <mergeCell ref="E50:H50"/>
    <mergeCell ref="E98:H98"/>
    <mergeCell ref="E100:H100"/>
    <mergeCell ref="L2:V2"/>
  </mergeCells>
  <hyperlinks>
    <hyperlink ref="F112" r:id="rId1" display="https://podminky.urs.cz/item/CS_URS_2024_01/342272225"/>
    <hyperlink ref="F114" r:id="rId2" display="https://podminky.urs.cz/item/CS_URS_2024_01/342291111"/>
    <hyperlink ref="F116" r:id="rId3" display="https://podminky.urs.cz/item/CS_URS_2024_01/342291121"/>
    <hyperlink ref="F118" r:id="rId4" display="https://podminky.urs.cz/item/CS_URS_2024_01/346244352"/>
    <hyperlink ref="F122" r:id="rId5" display="https://podminky.urs.cz/item/CS_URS_2024_01/611131121"/>
    <hyperlink ref="F125" r:id="rId6" display="https://podminky.urs.cz/item/CS_URS_2024_01/611142001"/>
    <hyperlink ref="F127" r:id="rId7" display="https://podminky.urs.cz/item/CS_URS_2024_01/611321131"/>
    <hyperlink ref="F129" r:id="rId8" display="https://podminky.urs.cz/item/CS_URS_2024_01/612135101"/>
    <hyperlink ref="F131" r:id="rId9" display="https://podminky.urs.cz/item/CS_URS_2024_01/612131121"/>
    <hyperlink ref="F134" r:id="rId10" display="https://podminky.urs.cz/item/CS_URS_2024_01/612142001"/>
    <hyperlink ref="F136" r:id="rId11" display="https://podminky.urs.cz/item/CS_URS_2024_01/612311131"/>
    <hyperlink ref="F138" r:id="rId12" display="https://podminky.urs.cz/item/CS_URS_2024_01/612321121"/>
    <hyperlink ref="F145" r:id="rId13" display="https://podminky.urs.cz/item/CS_URS_2024_01/612321141"/>
    <hyperlink ref="F147" r:id="rId14" display="https://podminky.urs.cz/item/CS_URS_2024_01/619991011"/>
    <hyperlink ref="F149" r:id="rId15" display="https://podminky.urs.cz/item/CS_URS_2024_01/619995001"/>
    <hyperlink ref="F151" r:id="rId16" display="https://podminky.urs.cz/item/CS_URS_2024_01/632451111"/>
    <hyperlink ref="F155" r:id="rId17" display="https://podminky.urs.cz/item/CS_URS_2024_01/949101111"/>
    <hyperlink ref="F157" r:id="rId18" display="https://podminky.urs.cz/item/CS_URS_2024_01/952901105"/>
    <hyperlink ref="F159" r:id="rId19" display="https://podminky.urs.cz/item/CS_URS_2024_01/952901114"/>
    <hyperlink ref="F161" r:id="rId20" display="https://podminky.urs.cz/item/CS_URS_2024_01/952902031"/>
    <hyperlink ref="F163" r:id="rId21" display="https://podminky.urs.cz/item/CS_URS_2024_01/962031132"/>
    <hyperlink ref="F165" r:id="rId22" display="https://podminky.urs.cz/item/CS_URS_2024_01/965046111"/>
    <hyperlink ref="F167" r:id="rId23" display="https://podminky.urs.cz/item/CS_URS_2024_01/974031121"/>
    <hyperlink ref="F169" r:id="rId24" display="https://podminky.urs.cz/item/CS_URS_2024_01/974031132"/>
    <hyperlink ref="F171" r:id="rId25" display="https://podminky.urs.cz/item/CS_URS_2024_01/977343111"/>
    <hyperlink ref="F173" r:id="rId26" display="https://podminky.urs.cz/item/CS_URS_2024_01/977343212"/>
    <hyperlink ref="F175" r:id="rId27" display="https://podminky.urs.cz/item/CS_URS_2024_01/978021191"/>
    <hyperlink ref="F179" r:id="rId28" display="https://podminky.urs.cz/item/CS_URS_2024_01/978023411"/>
    <hyperlink ref="F181" r:id="rId29" display="https://podminky.urs.cz/item/CS_URS_2024_01/978035117"/>
    <hyperlink ref="F184" r:id="rId30" display="https://podminky.urs.cz/item/CS_URS_2024_01/997002511"/>
    <hyperlink ref="F186" r:id="rId31" display="https://podminky.urs.cz/item/CS_URS_2024_01/997002519"/>
    <hyperlink ref="F189" r:id="rId32" display="https://podminky.urs.cz/item/CS_URS_2024_01/997002611"/>
    <hyperlink ref="F191" r:id="rId33" display="https://podminky.urs.cz/item/CS_URS_2024_01/997013151"/>
    <hyperlink ref="F193" r:id="rId34" display="https://podminky.urs.cz/item/CS_URS_2024_01/997013219"/>
    <hyperlink ref="F195" r:id="rId35" display="https://podminky.urs.cz/item/CS_URS_2024_01/997013609"/>
    <hyperlink ref="F197" r:id="rId36" display="https://podminky.urs.cz/item/CS_URS_2024_01/997013813"/>
    <hyperlink ref="F200" r:id="rId37" display="https://podminky.urs.cz/item/CS_URS_2024_01/998018001"/>
    <hyperlink ref="F204" r:id="rId38" display="https://podminky.urs.cz/item/CS_URS_2024_01/711113117"/>
    <hyperlink ref="F206" r:id="rId39" display="https://podminky.urs.cz/item/CS_URS_2024_01/711113127"/>
    <hyperlink ref="F209" r:id="rId40" display="https://podminky.urs.cz/item/CS_URS_2024_01/711199101"/>
    <hyperlink ref="F213" r:id="rId41" display="https://podminky.urs.cz/item/CS_URS_2024_01/998711201"/>
    <hyperlink ref="F216" r:id="rId42" display="https://podminky.urs.cz/item/CS_URS_2024_01/721174043"/>
    <hyperlink ref="F218" r:id="rId43" display="https://podminky.urs.cz/item/CS_URS_2024_01/721174045"/>
    <hyperlink ref="F220" r:id="rId44" display="https://podminky.urs.cz/item/CS_URS_2024_01/721194105"/>
    <hyperlink ref="F222" r:id="rId45" display="https://podminky.urs.cz/item/CS_URS_2024_01/721229111"/>
    <hyperlink ref="F225" r:id="rId46" display="https://podminky.urs.cz/item/CS_URS_2024_01/721290111"/>
    <hyperlink ref="F227" r:id="rId47" display="https://podminky.urs.cz/item/CS_URS_2024_01/998721201"/>
    <hyperlink ref="F245" r:id="rId48" display="https://podminky.urs.cz/item/CS_URS_2024_01/998722201"/>
    <hyperlink ref="F249" r:id="rId49" display="https://podminky.urs.cz/item/CS_URS_2024_01/723190108"/>
    <hyperlink ref="F251" r:id="rId50" display="https://podminky.urs.cz/item/CS_URS_2024_01/723230103"/>
    <hyperlink ref="F253" r:id="rId51" display="https://podminky.urs.cz/item/CS_URS_2024_01/725659102"/>
    <hyperlink ref="F256" r:id="rId52" display="https://podminky.urs.cz/item/CS_URS_2024_01/731200823"/>
    <hyperlink ref="F258" r:id="rId53" display="https://podminky.urs.cz/item/CS_URS_2024_01/998723201"/>
    <hyperlink ref="F263" r:id="rId54" display="https://podminky.urs.cz/item/CS_URS_2024_01/725112022"/>
    <hyperlink ref="F267" r:id="rId55" display="https://podminky.urs.cz/item/CS_URS_2024_01/725211601"/>
    <hyperlink ref="F269" r:id="rId56" display="https://podminky.urs.cz/item/CS_URS_2024_01/725220908"/>
    <hyperlink ref="F271" r:id="rId57" display="https://podminky.urs.cz/item/CS_URS_2024_01/725222169"/>
    <hyperlink ref="F275" r:id="rId58" display="https://podminky.urs.cz/item/CS_URS_2024_01/725530823"/>
    <hyperlink ref="F277" r:id="rId59" display="https://podminky.urs.cz/item/CS_URS_2024_01/725532116"/>
    <hyperlink ref="F279" r:id="rId60" display="https://podminky.urs.cz/item/CS_URS_2024_01/725662800"/>
    <hyperlink ref="F283" r:id="rId61" display="https://podminky.urs.cz/item/CS_URS_2024_01/725820801"/>
    <hyperlink ref="F285" r:id="rId62" display="https://podminky.urs.cz/item/CS_URS_2024_01/725829111"/>
    <hyperlink ref="F288" r:id="rId63" display="https://podminky.urs.cz/item/CS_URS_2024_01/725829131.1"/>
    <hyperlink ref="F291" r:id="rId64" display="https://podminky.urs.cz/item/CS_URS_2024_01/725839101"/>
    <hyperlink ref="F295" r:id="rId65" display="https://podminky.urs.cz/item/CS_URS_2024_01/725869218"/>
    <hyperlink ref="F300" r:id="rId66" display="https://podminky.urs.cz/item/CS_URS_2024_01/998725201"/>
    <hyperlink ref="F304" r:id="rId67" display="https://podminky.urs.cz/item/CS_URS_2024_01/998726211"/>
    <hyperlink ref="F307" r:id="rId68" display="https://podminky.urs.cz/item/CS_URS_2024_01/732294331"/>
    <hyperlink ref="F309" r:id="rId69" display="https://podminky.urs.cz/item/CS_URS_2024_01/998732201"/>
    <hyperlink ref="F336" r:id="rId70" display="https://podminky.urs.cz/item/CS_URS_2024_01/741125811"/>
    <hyperlink ref="F338" r:id="rId71" display="https://podminky.urs.cz/item/CS_URS_2024_01/741136201"/>
    <hyperlink ref="F347" r:id="rId72" display="https://podminky.urs.cz/item/CS_URS_2024_01/998741201"/>
    <hyperlink ref="F357" r:id="rId73" display="https://podminky.urs.cz/item/CS_URS_2024_01/998742201"/>
    <hyperlink ref="F362" r:id="rId74" display="https://podminky.urs.cz/item/CS_URS_2024_01/998751201"/>
    <hyperlink ref="F365" r:id="rId75" display="https://podminky.urs.cz/item/CS_URS_2024_01/766231821"/>
    <hyperlink ref="F367" r:id="rId76" display="https://podminky.urs.cz/item/CS_URS_2024_01/766491851"/>
    <hyperlink ref="F369" r:id="rId77" display="https://podminky.urs.cz/item/CS_URS_2024_01/766621921"/>
    <hyperlink ref="F372" r:id="rId78" display="https://podminky.urs.cz/item/CS_URS_2024_01/766622861"/>
    <hyperlink ref="F375" r:id="rId79" display="https://podminky.urs.cz/item/CS_URS_2024_01/766660101"/>
    <hyperlink ref="F377" r:id="rId80" display="https://podminky.urs.cz/item/CS_URS_2024_01/766660102"/>
    <hyperlink ref="F379" r:id="rId81" display="https://podminky.urs.cz/item/CS_URS_2024_01/766660111"/>
    <hyperlink ref="F382" r:id="rId82" display="https://podminky.urs.cz/item/CS_URS_2024_01/766661912"/>
    <hyperlink ref="F385" r:id="rId83" display="https://podminky.urs.cz/item/CS_URS_2024_01/766691510"/>
    <hyperlink ref="F388" r:id="rId84" display="https://podminky.urs.cz/item/CS_URS_2024_01/766691811"/>
    <hyperlink ref="F390" r:id="rId85" display="https://podminky.urs.cz/item/CS_URS_2024_01/766691914"/>
    <hyperlink ref="F394" r:id="rId86" display="https://podminky.urs.cz/item/CS_URS_2024_01/766694116"/>
    <hyperlink ref="F401" r:id="rId87" display="https://podminky.urs.cz/item/CS_URS_2024_01/766811222"/>
    <hyperlink ref="F403" r:id="rId88" display="https://podminky.urs.cz/item/CS_URS_2024_01/766811223"/>
    <hyperlink ref="F406" r:id="rId89" display="https://podminky.urs.cz/item/CS_URS_2024_01/766812840"/>
    <hyperlink ref="F410" r:id="rId90" display="https://podminky.urs.cz/item/CS_URS_2024_01/998766201"/>
    <hyperlink ref="F413" r:id="rId91" display="https://podminky.urs.cz/item/CS_URS_2024_01/767612915"/>
    <hyperlink ref="F415" r:id="rId92" display="https://podminky.urs.cz/item/CS_URS_2024_01/998767201"/>
    <hyperlink ref="F424" r:id="rId93" display="https://podminky.urs.cz/item/CS_URS_2024_01/771151013"/>
    <hyperlink ref="F426" r:id="rId94" display="https://podminky.urs.cz/item/CS_URS_2024_01/771471810"/>
    <hyperlink ref="F428" r:id="rId95" display="https://podminky.urs.cz/item/CS_URS_2024_01/771474113"/>
    <hyperlink ref="F439" r:id="rId96" display="https://podminky.urs.cz/item/CS_URS_2024_01/771591115"/>
    <hyperlink ref="F441" r:id="rId97" display="https://podminky.urs.cz/item/CS_URS_2024_01/771592011"/>
    <hyperlink ref="F443" r:id="rId98" display="https://podminky.urs.cz/item/CS_URS_2024_01/998771201"/>
    <hyperlink ref="F446" r:id="rId99" display="https://podminky.urs.cz/item/CS_URS_2024_01/775411810"/>
    <hyperlink ref="F448" r:id="rId100" display="https://podminky.urs.cz/item/CS_URS_2024_01/775413320"/>
    <hyperlink ref="F452" r:id="rId101" display="https://podminky.urs.cz/item/CS_URS_2024_01/775591905"/>
    <hyperlink ref="F454" r:id="rId102" display="https://podminky.urs.cz/item/CS_URS_2024_01/775591919"/>
    <hyperlink ref="F456" r:id="rId103" display="https://podminky.urs.cz/item/CS_URS_2024_01/775591920"/>
    <hyperlink ref="F458" r:id="rId104" display="https://podminky.urs.cz/item/CS_URS_2024_01/775591921"/>
    <hyperlink ref="F460" r:id="rId105" display="https://podminky.urs.cz/item/CS_URS_2024_01/775591922"/>
    <hyperlink ref="F462" r:id="rId106" display="https://podminky.urs.cz/item/CS_URS_2024_01/775591926"/>
    <hyperlink ref="F464" r:id="rId107" display="https://podminky.urs.cz/item/CS_URS_2024_01/998775201"/>
    <hyperlink ref="F473" r:id="rId108" display="https://podminky.urs.cz/item/CS_URS_2024_01/781471810"/>
    <hyperlink ref="F480" r:id="rId109" display="https://podminky.urs.cz/item/CS_URS_2024_01/781491822"/>
    <hyperlink ref="F484" r:id="rId110" display="https://podminky.urs.cz/item/CS_URS_2024_01/781493611"/>
    <hyperlink ref="F487" r:id="rId111" display="https://podminky.urs.cz/item/CS_URS_2024_01/781495115"/>
    <hyperlink ref="F489" r:id="rId112" display="https://podminky.urs.cz/item/CS_URS_2024_01/781495211"/>
    <hyperlink ref="F491" r:id="rId113" display="https://podminky.urs.cz/item/CS_URS_2024_01/998781201"/>
    <hyperlink ref="F494" r:id="rId114" display="https://podminky.urs.cz/item/CS_URS_2024_01/783000125"/>
    <hyperlink ref="F497" r:id="rId115" display="https://podminky.urs.cz/item/CS_URS_2024_01/783101203"/>
    <hyperlink ref="F506" r:id="rId116" display="https://podminky.urs.cz/item/CS_URS_2024_01/783101403"/>
    <hyperlink ref="F508" r:id="rId117" display="https://podminky.urs.cz/item/CS_URS_2024_01/783106805"/>
    <hyperlink ref="F510" r:id="rId118" display="https://podminky.urs.cz/item/CS_URS_2024_01/783114101"/>
    <hyperlink ref="F512" r:id="rId119" display="https://podminky.urs.cz/item/CS_URS_2024_01/783117101"/>
    <hyperlink ref="F514" r:id="rId120" display="https://podminky.urs.cz/item/CS_URS_2024_01/783122131"/>
    <hyperlink ref="F516" r:id="rId121" display="https://podminky.urs.cz/item/CS_URS_2024_01/783162201"/>
    <hyperlink ref="F518" r:id="rId122" display="https://podminky.urs.cz/item/CS_URS_2024_01/783601711"/>
    <hyperlink ref="F521" r:id="rId123" display="https://podminky.urs.cz/item/CS_URS_2024_01/783601713"/>
    <hyperlink ref="F523" r:id="rId124" display="https://podminky.urs.cz/item/CS_URS_2024_01/783615551"/>
    <hyperlink ref="F525" r:id="rId125" display="https://podminky.urs.cz/item/CS_URS_2024_01/783617505"/>
    <hyperlink ref="F527" r:id="rId126" display="https://podminky.urs.cz/item/CS_URS_2024_01/783617615"/>
    <hyperlink ref="F530" r:id="rId127" display="https://podminky.urs.cz/item/CS_URS_2024_01/784111001"/>
    <hyperlink ref="F532" r:id="rId128" display="https://podminky.urs.cz/item/CS_URS_2024_01/784111031"/>
    <hyperlink ref="F534" r:id="rId129" display="https://podminky.urs.cz/item/CS_URS_2024_01/784121001"/>
    <hyperlink ref="F536" r:id="rId130" display="https://podminky.urs.cz/item/CS_URS_2024_01/784151011"/>
    <hyperlink ref="F538" r:id="rId131" display="https://podminky.urs.cz/item/CS_URS_2024_01/784171101"/>
    <hyperlink ref="F542" r:id="rId132" display="https://podminky.urs.cz/item/CS_URS_2024_01/784181131"/>
    <hyperlink ref="F544" r:id="rId133" display="https://podminky.urs.cz/item/CS_URS_2024_01/784325231"/>
    <hyperlink ref="F548" r:id="rId134" display="https://podminky.urs.cz/item/CS_URS_2024_01/013002000"/>
    <hyperlink ref="F551" r:id="rId135" display="https://podminky.urs.cz/item/CS_URS_2024_01/024003001"/>
    <hyperlink ref="F554" r:id="rId136" display="https://podminky.urs.cz/item/CS_URS_2024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7" customFormat="1" ht="45" customHeight="1">
      <c r="B3" s="285"/>
      <c r="C3" s="286" t="s">
        <v>1244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1245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1246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1247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1248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1249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1250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1251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1252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1253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1254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1255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1256</v>
      </c>
      <c r="F19" s="292" t="s">
        <v>1257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1258</v>
      </c>
      <c r="F20" s="292" t="s">
        <v>1259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1260</v>
      </c>
      <c r="F21" s="292" t="s">
        <v>1261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1262</v>
      </c>
      <c r="F22" s="292" t="s">
        <v>1263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1264</v>
      </c>
      <c r="F23" s="292" t="s">
        <v>1265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1266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1267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1268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1269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1270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1271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1272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1273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1274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118</v>
      </c>
      <c r="F36" s="292"/>
      <c r="G36" s="292" t="s">
        <v>1275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1276</v>
      </c>
      <c r="F37" s="292"/>
      <c r="G37" s="292" t="s">
        <v>1277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52</v>
      </c>
      <c r="F38" s="292"/>
      <c r="G38" s="292" t="s">
        <v>1278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53</v>
      </c>
      <c r="F39" s="292"/>
      <c r="G39" s="292" t="s">
        <v>1279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119</v>
      </c>
      <c r="F40" s="292"/>
      <c r="G40" s="292" t="s">
        <v>1280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120</v>
      </c>
      <c r="F41" s="292"/>
      <c r="G41" s="292" t="s">
        <v>1281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1282</v>
      </c>
      <c r="F42" s="292"/>
      <c r="G42" s="292" t="s">
        <v>1283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1284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1285</v>
      </c>
      <c r="F44" s="292"/>
      <c r="G44" s="292" t="s">
        <v>1286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122</v>
      </c>
      <c r="F45" s="292"/>
      <c r="G45" s="292" t="s">
        <v>1287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1288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1289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1290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1291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1292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1293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1294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1295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1296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1297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1298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1299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1300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1301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1302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1303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1304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1305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1306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1307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1308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1309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1310</v>
      </c>
      <c r="D76" s="310"/>
      <c r="E76" s="310"/>
      <c r="F76" s="310" t="s">
        <v>1311</v>
      </c>
      <c r="G76" s="311"/>
      <c r="H76" s="310" t="s">
        <v>53</v>
      </c>
      <c r="I76" s="310" t="s">
        <v>56</v>
      </c>
      <c r="J76" s="310" t="s">
        <v>1312</v>
      </c>
      <c r="K76" s="309"/>
    </row>
    <row r="77" s="1" customFormat="1" ht="17.25" customHeight="1">
      <c r="B77" s="307"/>
      <c r="C77" s="312" t="s">
        <v>1313</v>
      </c>
      <c r="D77" s="312"/>
      <c r="E77" s="312"/>
      <c r="F77" s="313" t="s">
        <v>1314</v>
      </c>
      <c r="G77" s="314"/>
      <c r="H77" s="312"/>
      <c r="I77" s="312"/>
      <c r="J77" s="312" t="s">
        <v>1315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52</v>
      </c>
      <c r="D79" s="317"/>
      <c r="E79" s="317"/>
      <c r="F79" s="318" t="s">
        <v>1316</v>
      </c>
      <c r="G79" s="319"/>
      <c r="H79" s="295" t="s">
        <v>1317</v>
      </c>
      <c r="I79" s="295" t="s">
        <v>1318</v>
      </c>
      <c r="J79" s="295">
        <v>20</v>
      </c>
      <c r="K79" s="309"/>
    </row>
    <row r="80" s="1" customFormat="1" ht="15" customHeight="1">
      <c r="B80" s="307"/>
      <c r="C80" s="295" t="s">
        <v>1319</v>
      </c>
      <c r="D80" s="295"/>
      <c r="E80" s="295"/>
      <c r="F80" s="318" t="s">
        <v>1316</v>
      </c>
      <c r="G80" s="319"/>
      <c r="H80" s="295" t="s">
        <v>1320</v>
      </c>
      <c r="I80" s="295" t="s">
        <v>1318</v>
      </c>
      <c r="J80" s="295">
        <v>120</v>
      </c>
      <c r="K80" s="309"/>
    </row>
    <row r="81" s="1" customFormat="1" ht="15" customHeight="1">
      <c r="B81" s="320"/>
      <c r="C81" s="295" t="s">
        <v>1321</v>
      </c>
      <c r="D81" s="295"/>
      <c r="E81" s="295"/>
      <c r="F81" s="318" t="s">
        <v>1322</v>
      </c>
      <c r="G81" s="319"/>
      <c r="H81" s="295" t="s">
        <v>1323</v>
      </c>
      <c r="I81" s="295" t="s">
        <v>1318</v>
      </c>
      <c r="J81" s="295">
        <v>50</v>
      </c>
      <c r="K81" s="309"/>
    </row>
    <row r="82" s="1" customFormat="1" ht="15" customHeight="1">
      <c r="B82" s="320"/>
      <c r="C82" s="295" t="s">
        <v>1324</v>
      </c>
      <c r="D82" s="295"/>
      <c r="E82" s="295"/>
      <c r="F82" s="318" t="s">
        <v>1316</v>
      </c>
      <c r="G82" s="319"/>
      <c r="H82" s="295" t="s">
        <v>1325</v>
      </c>
      <c r="I82" s="295" t="s">
        <v>1326</v>
      </c>
      <c r="J82" s="295"/>
      <c r="K82" s="309"/>
    </row>
    <row r="83" s="1" customFormat="1" ht="15" customHeight="1">
      <c r="B83" s="320"/>
      <c r="C83" s="321" t="s">
        <v>1327</v>
      </c>
      <c r="D83" s="321"/>
      <c r="E83" s="321"/>
      <c r="F83" s="322" t="s">
        <v>1322</v>
      </c>
      <c r="G83" s="321"/>
      <c r="H83" s="321" t="s">
        <v>1328</v>
      </c>
      <c r="I83" s="321" t="s">
        <v>1318</v>
      </c>
      <c r="J83" s="321">
        <v>15</v>
      </c>
      <c r="K83" s="309"/>
    </row>
    <row r="84" s="1" customFormat="1" ht="15" customHeight="1">
      <c r="B84" s="320"/>
      <c r="C84" s="321" t="s">
        <v>1329</v>
      </c>
      <c r="D84" s="321"/>
      <c r="E84" s="321"/>
      <c r="F84" s="322" t="s">
        <v>1322</v>
      </c>
      <c r="G84" s="321"/>
      <c r="H84" s="321" t="s">
        <v>1330</v>
      </c>
      <c r="I84" s="321" t="s">
        <v>1318</v>
      </c>
      <c r="J84" s="321">
        <v>15</v>
      </c>
      <c r="K84" s="309"/>
    </row>
    <row r="85" s="1" customFormat="1" ht="15" customHeight="1">
      <c r="B85" s="320"/>
      <c r="C85" s="321" t="s">
        <v>1331</v>
      </c>
      <c r="D85" s="321"/>
      <c r="E85" s="321"/>
      <c r="F85" s="322" t="s">
        <v>1322</v>
      </c>
      <c r="G85" s="321"/>
      <c r="H85" s="321" t="s">
        <v>1332</v>
      </c>
      <c r="I85" s="321" t="s">
        <v>1318</v>
      </c>
      <c r="J85" s="321">
        <v>20</v>
      </c>
      <c r="K85" s="309"/>
    </row>
    <row r="86" s="1" customFormat="1" ht="15" customHeight="1">
      <c r="B86" s="320"/>
      <c r="C86" s="321" t="s">
        <v>1333</v>
      </c>
      <c r="D86" s="321"/>
      <c r="E86" s="321"/>
      <c r="F86" s="322" t="s">
        <v>1322</v>
      </c>
      <c r="G86" s="321"/>
      <c r="H86" s="321" t="s">
        <v>1334</v>
      </c>
      <c r="I86" s="321" t="s">
        <v>1318</v>
      </c>
      <c r="J86" s="321">
        <v>20</v>
      </c>
      <c r="K86" s="309"/>
    </row>
    <row r="87" s="1" customFormat="1" ht="15" customHeight="1">
      <c r="B87" s="320"/>
      <c r="C87" s="295" t="s">
        <v>1335</v>
      </c>
      <c r="D87" s="295"/>
      <c r="E87" s="295"/>
      <c r="F87" s="318" t="s">
        <v>1322</v>
      </c>
      <c r="G87" s="319"/>
      <c r="H87" s="295" t="s">
        <v>1336</v>
      </c>
      <c r="I87" s="295" t="s">
        <v>1318</v>
      </c>
      <c r="J87" s="295">
        <v>50</v>
      </c>
      <c r="K87" s="309"/>
    </row>
    <row r="88" s="1" customFormat="1" ht="15" customHeight="1">
      <c r="B88" s="320"/>
      <c r="C88" s="295" t="s">
        <v>1337</v>
      </c>
      <c r="D88" s="295"/>
      <c r="E88" s="295"/>
      <c r="F88" s="318" t="s">
        <v>1322</v>
      </c>
      <c r="G88" s="319"/>
      <c r="H88" s="295" t="s">
        <v>1338</v>
      </c>
      <c r="I88" s="295" t="s">
        <v>1318</v>
      </c>
      <c r="J88" s="295">
        <v>20</v>
      </c>
      <c r="K88" s="309"/>
    </row>
    <row r="89" s="1" customFormat="1" ht="15" customHeight="1">
      <c r="B89" s="320"/>
      <c r="C89" s="295" t="s">
        <v>1339</v>
      </c>
      <c r="D89" s="295"/>
      <c r="E89" s="295"/>
      <c r="F89" s="318" t="s">
        <v>1322</v>
      </c>
      <c r="G89" s="319"/>
      <c r="H89" s="295" t="s">
        <v>1340</v>
      </c>
      <c r="I89" s="295" t="s">
        <v>1318</v>
      </c>
      <c r="J89" s="295">
        <v>20</v>
      </c>
      <c r="K89" s="309"/>
    </row>
    <row r="90" s="1" customFormat="1" ht="15" customHeight="1">
      <c r="B90" s="320"/>
      <c r="C90" s="295" t="s">
        <v>1341</v>
      </c>
      <c r="D90" s="295"/>
      <c r="E90" s="295"/>
      <c r="F90" s="318" t="s">
        <v>1322</v>
      </c>
      <c r="G90" s="319"/>
      <c r="H90" s="295" t="s">
        <v>1342</v>
      </c>
      <c r="I90" s="295" t="s">
        <v>1318</v>
      </c>
      <c r="J90" s="295">
        <v>50</v>
      </c>
      <c r="K90" s="309"/>
    </row>
    <row r="91" s="1" customFormat="1" ht="15" customHeight="1">
      <c r="B91" s="320"/>
      <c r="C91" s="295" t="s">
        <v>1343</v>
      </c>
      <c r="D91" s="295"/>
      <c r="E91" s="295"/>
      <c r="F91" s="318" t="s">
        <v>1322</v>
      </c>
      <c r="G91" s="319"/>
      <c r="H91" s="295" t="s">
        <v>1343</v>
      </c>
      <c r="I91" s="295" t="s">
        <v>1318</v>
      </c>
      <c r="J91" s="295">
        <v>50</v>
      </c>
      <c r="K91" s="309"/>
    </row>
    <row r="92" s="1" customFormat="1" ht="15" customHeight="1">
      <c r="B92" s="320"/>
      <c r="C92" s="295" t="s">
        <v>1344</v>
      </c>
      <c r="D92" s="295"/>
      <c r="E92" s="295"/>
      <c r="F92" s="318" t="s">
        <v>1322</v>
      </c>
      <c r="G92" s="319"/>
      <c r="H92" s="295" t="s">
        <v>1345</v>
      </c>
      <c r="I92" s="295" t="s">
        <v>1318</v>
      </c>
      <c r="J92" s="295">
        <v>255</v>
      </c>
      <c r="K92" s="309"/>
    </row>
    <row r="93" s="1" customFormat="1" ht="15" customHeight="1">
      <c r="B93" s="320"/>
      <c r="C93" s="295" t="s">
        <v>1346</v>
      </c>
      <c r="D93" s="295"/>
      <c r="E93" s="295"/>
      <c r="F93" s="318" t="s">
        <v>1316</v>
      </c>
      <c r="G93" s="319"/>
      <c r="H93" s="295" t="s">
        <v>1347</v>
      </c>
      <c r="I93" s="295" t="s">
        <v>1348</v>
      </c>
      <c r="J93" s="295"/>
      <c r="K93" s="309"/>
    </row>
    <row r="94" s="1" customFormat="1" ht="15" customHeight="1">
      <c r="B94" s="320"/>
      <c r="C94" s="295" t="s">
        <v>1349</v>
      </c>
      <c r="D94" s="295"/>
      <c r="E94" s="295"/>
      <c r="F94" s="318" t="s">
        <v>1316</v>
      </c>
      <c r="G94" s="319"/>
      <c r="H94" s="295" t="s">
        <v>1350</v>
      </c>
      <c r="I94" s="295" t="s">
        <v>1351</v>
      </c>
      <c r="J94" s="295"/>
      <c r="K94" s="309"/>
    </row>
    <row r="95" s="1" customFormat="1" ht="15" customHeight="1">
      <c r="B95" s="320"/>
      <c r="C95" s="295" t="s">
        <v>1352</v>
      </c>
      <c r="D95" s="295"/>
      <c r="E95" s="295"/>
      <c r="F95" s="318" t="s">
        <v>1316</v>
      </c>
      <c r="G95" s="319"/>
      <c r="H95" s="295" t="s">
        <v>1352</v>
      </c>
      <c r="I95" s="295" t="s">
        <v>1351</v>
      </c>
      <c r="J95" s="295"/>
      <c r="K95" s="309"/>
    </row>
    <row r="96" s="1" customFormat="1" ht="15" customHeight="1">
      <c r="B96" s="320"/>
      <c r="C96" s="295" t="s">
        <v>37</v>
      </c>
      <c r="D96" s="295"/>
      <c r="E96" s="295"/>
      <c r="F96" s="318" t="s">
        <v>1316</v>
      </c>
      <c r="G96" s="319"/>
      <c r="H96" s="295" t="s">
        <v>1353</v>
      </c>
      <c r="I96" s="295" t="s">
        <v>1351</v>
      </c>
      <c r="J96" s="295"/>
      <c r="K96" s="309"/>
    </row>
    <row r="97" s="1" customFormat="1" ht="15" customHeight="1">
      <c r="B97" s="320"/>
      <c r="C97" s="295" t="s">
        <v>47</v>
      </c>
      <c r="D97" s="295"/>
      <c r="E97" s="295"/>
      <c r="F97" s="318" t="s">
        <v>1316</v>
      </c>
      <c r="G97" s="319"/>
      <c r="H97" s="295" t="s">
        <v>1354</v>
      </c>
      <c r="I97" s="295" t="s">
        <v>1351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1355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1310</v>
      </c>
      <c r="D103" s="310"/>
      <c r="E103" s="310"/>
      <c r="F103" s="310" t="s">
        <v>1311</v>
      </c>
      <c r="G103" s="311"/>
      <c r="H103" s="310" t="s">
        <v>53</v>
      </c>
      <c r="I103" s="310" t="s">
        <v>56</v>
      </c>
      <c r="J103" s="310" t="s">
        <v>1312</v>
      </c>
      <c r="K103" s="309"/>
    </row>
    <row r="104" s="1" customFormat="1" ht="17.25" customHeight="1">
      <c r="B104" s="307"/>
      <c r="C104" s="312" t="s">
        <v>1313</v>
      </c>
      <c r="D104" s="312"/>
      <c r="E104" s="312"/>
      <c r="F104" s="313" t="s">
        <v>1314</v>
      </c>
      <c r="G104" s="314"/>
      <c r="H104" s="312"/>
      <c r="I104" s="312"/>
      <c r="J104" s="312" t="s">
        <v>1315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52</v>
      </c>
      <c r="D106" s="317"/>
      <c r="E106" s="317"/>
      <c r="F106" s="318" t="s">
        <v>1316</v>
      </c>
      <c r="G106" s="295"/>
      <c r="H106" s="295" t="s">
        <v>1356</v>
      </c>
      <c r="I106" s="295" t="s">
        <v>1318</v>
      </c>
      <c r="J106" s="295">
        <v>20</v>
      </c>
      <c r="K106" s="309"/>
    </row>
    <row r="107" s="1" customFormat="1" ht="15" customHeight="1">
      <c r="B107" s="307"/>
      <c r="C107" s="295" t="s">
        <v>1319</v>
      </c>
      <c r="D107" s="295"/>
      <c r="E107" s="295"/>
      <c r="F107" s="318" t="s">
        <v>1316</v>
      </c>
      <c r="G107" s="295"/>
      <c r="H107" s="295" t="s">
        <v>1356</v>
      </c>
      <c r="I107" s="295" t="s">
        <v>1318</v>
      </c>
      <c r="J107" s="295">
        <v>120</v>
      </c>
      <c r="K107" s="309"/>
    </row>
    <row r="108" s="1" customFormat="1" ht="15" customHeight="1">
      <c r="B108" s="320"/>
      <c r="C108" s="295" t="s">
        <v>1321</v>
      </c>
      <c r="D108" s="295"/>
      <c r="E108" s="295"/>
      <c r="F108" s="318" t="s">
        <v>1322</v>
      </c>
      <c r="G108" s="295"/>
      <c r="H108" s="295" t="s">
        <v>1356</v>
      </c>
      <c r="I108" s="295" t="s">
        <v>1318</v>
      </c>
      <c r="J108" s="295">
        <v>50</v>
      </c>
      <c r="K108" s="309"/>
    </row>
    <row r="109" s="1" customFormat="1" ht="15" customHeight="1">
      <c r="B109" s="320"/>
      <c r="C109" s="295" t="s">
        <v>1324</v>
      </c>
      <c r="D109" s="295"/>
      <c r="E109" s="295"/>
      <c r="F109" s="318" t="s">
        <v>1316</v>
      </c>
      <c r="G109" s="295"/>
      <c r="H109" s="295" t="s">
        <v>1356</v>
      </c>
      <c r="I109" s="295" t="s">
        <v>1326</v>
      </c>
      <c r="J109" s="295"/>
      <c r="K109" s="309"/>
    </row>
    <row r="110" s="1" customFormat="1" ht="15" customHeight="1">
      <c r="B110" s="320"/>
      <c r="C110" s="295" t="s">
        <v>1335</v>
      </c>
      <c r="D110" s="295"/>
      <c r="E110" s="295"/>
      <c r="F110" s="318" t="s">
        <v>1322</v>
      </c>
      <c r="G110" s="295"/>
      <c r="H110" s="295" t="s">
        <v>1356</v>
      </c>
      <c r="I110" s="295" t="s">
        <v>1318</v>
      </c>
      <c r="J110" s="295">
        <v>50</v>
      </c>
      <c r="K110" s="309"/>
    </row>
    <row r="111" s="1" customFormat="1" ht="15" customHeight="1">
      <c r="B111" s="320"/>
      <c r="C111" s="295" t="s">
        <v>1343</v>
      </c>
      <c r="D111" s="295"/>
      <c r="E111" s="295"/>
      <c r="F111" s="318" t="s">
        <v>1322</v>
      </c>
      <c r="G111" s="295"/>
      <c r="H111" s="295" t="s">
        <v>1356</v>
      </c>
      <c r="I111" s="295" t="s">
        <v>1318</v>
      </c>
      <c r="J111" s="295">
        <v>50</v>
      </c>
      <c r="K111" s="309"/>
    </row>
    <row r="112" s="1" customFormat="1" ht="15" customHeight="1">
      <c r="B112" s="320"/>
      <c r="C112" s="295" t="s">
        <v>1341</v>
      </c>
      <c r="D112" s="295"/>
      <c r="E112" s="295"/>
      <c r="F112" s="318" t="s">
        <v>1322</v>
      </c>
      <c r="G112" s="295"/>
      <c r="H112" s="295" t="s">
        <v>1356</v>
      </c>
      <c r="I112" s="295" t="s">
        <v>1318</v>
      </c>
      <c r="J112" s="295">
        <v>50</v>
      </c>
      <c r="K112" s="309"/>
    </row>
    <row r="113" s="1" customFormat="1" ht="15" customHeight="1">
      <c r="B113" s="320"/>
      <c r="C113" s="295" t="s">
        <v>52</v>
      </c>
      <c r="D113" s="295"/>
      <c r="E113" s="295"/>
      <c r="F113" s="318" t="s">
        <v>1316</v>
      </c>
      <c r="G113" s="295"/>
      <c r="H113" s="295" t="s">
        <v>1357</v>
      </c>
      <c r="I113" s="295" t="s">
        <v>1318</v>
      </c>
      <c r="J113" s="295">
        <v>20</v>
      </c>
      <c r="K113" s="309"/>
    </row>
    <row r="114" s="1" customFormat="1" ht="15" customHeight="1">
      <c r="B114" s="320"/>
      <c r="C114" s="295" t="s">
        <v>1358</v>
      </c>
      <c r="D114" s="295"/>
      <c r="E114" s="295"/>
      <c r="F114" s="318" t="s">
        <v>1316</v>
      </c>
      <c r="G114" s="295"/>
      <c r="H114" s="295" t="s">
        <v>1359</v>
      </c>
      <c r="I114" s="295" t="s">
        <v>1318</v>
      </c>
      <c r="J114" s="295">
        <v>120</v>
      </c>
      <c r="K114" s="309"/>
    </row>
    <row r="115" s="1" customFormat="1" ht="15" customHeight="1">
      <c r="B115" s="320"/>
      <c r="C115" s="295" t="s">
        <v>37</v>
      </c>
      <c r="D115" s="295"/>
      <c r="E115" s="295"/>
      <c r="F115" s="318" t="s">
        <v>1316</v>
      </c>
      <c r="G115" s="295"/>
      <c r="H115" s="295" t="s">
        <v>1360</v>
      </c>
      <c r="I115" s="295" t="s">
        <v>1351</v>
      </c>
      <c r="J115" s="295"/>
      <c r="K115" s="309"/>
    </row>
    <row r="116" s="1" customFormat="1" ht="15" customHeight="1">
      <c r="B116" s="320"/>
      <c r="C116" s="295" t="s">
        <v>47</v>
      </c>
      <c r="D116" s="295"/>
      <c r="E116" s="295"/>
      <c r="F116" s="318" t="s">
        <v>1316</v>
      </c>
      <c r="G116" s="295"/>
      <c r="H116" s="295" t="s">
        <v>1361</v>
      </c>
      <c r="I116" s="295" t="s">
        <v>1351</v>
      </c>
      <c r="J116" s="295"/>
      <c r="K116" s="309"/>
    </row>
    <row r="117" s="1" customFormat="1" ht="15" customHeight="1">
      <c r="B117" s="320"/>
      <c r="C117" s="295" t="s">
        <v>56</v>
      </c>
      <c r="D117" s="295"/>
      <c r="E117" s="295"/>
      <c r="F117" s="318" t="s">
        <v>1316</v>
      </c>
      <c r="G117" s="295"/>
      <c r="H117" s="295" t="s">
        <v>1362</v>
      </c>
      <c r="I117" s="295" t="s">
        <v>1363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1364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1310</v>
      </c>
      <c r="D123" s="310"/>
      <c r="E123" s="310"/>
      <c r="F123" s="310" t="s">
        <v>1311</v>
      </c>
      <c r="G123" s="311"/>
      <c r="H123" s="310" t="s">
        <v>53</v>
      </c>
      <c r="I123" s="310" t="s">
        <v>56</v>
      </c>
      <c r="J123" s="310" t="s">
        <v>1312</v>
      </c>
      <c r="K123" s="339"/>
    </row>
    <row r="124" s="1" customFormat="1" ht="17.25" customHeight="1">
      <c r="B124" s="338"/>
      <c r="C124" s="312" t="s">
        <v>1313</v>
      </c>
      <c r="D124" s="312"/>
      <c r="E124" s="312"/>
      <c r="F124" s="313" t="s">
        <v>1314</v>
      </c>
      <c r="G124" s="314"/>
      <c r="H124" s="312"/>
      <c r="I124" s="312"/>
      <c r="J124" s="312" t="s">
        <v>1315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1319</v>
      </c>
      <c r="D126" s="317"/>
      <c r="E126" s="317"/>
      <c r="F126" s="318" t="s">
        <v>1316</v>
      </c>
      <c r="G126" s="295"/>
      <c r="H126" s="295" t="s">
        <v>1356</v>
      </c>
      <c r="I126" s="295" t="s">
        <v>1318</v>
      </c>
      <c r="J126" s="295">
        <v>120</v>
      </c>
      <c r="K126" s="343"/>
    </row>
    <row r="127" s="1" customFormat="1" ht="15" customHeight="1">
      <c r="B127" s="340"/>
      <c r="C127" s="295" t="s">
        <v>1365</v>
      </c>
      <c r="D127" s="295"/>
      <c r="E127" s="295"/>
      <c r="F127" s="318" t="s">
        <v>1316</v>
      </c>
      <c r="G127" s="295"/>
      <c r="H127" s="295" t="s">
        <v>1366</v>
      </c>
      <c r="I127" s="295" t="s">
        <v>1318</v>
      </c>
      <c r="J127" s="295" t="s">
        <v>1367</v>
      </c>
      <c r="K127" s="343"/>
    </row>
    <row r="128" s="1" customFormat="1" ht="15" customHeight="1">
      <c r="B128" s="340"/>
      <c r="C128" s="295" t="s">
        <v>1264</v>
      </c>
      <c r="D128" s="295"/>
      <c r="E128" s="295"/>
      <c r="F128" s="318" t="s">
        <v>1316</v>
      </c>
      <c r="G128" s="295"/>
      <c r="H128" s="295" t="s">
        <v>1368</v>
      </c>
      <c r="I128" s="295" t="s">
        <v>1318</v>
      </c>
      <c r="J128" s="295" t="s">
        <v>1367</v>
      </c>
      <c r="K128" s="343"/>
    </row>
    <row r="129" s="1" customFormat="1" ht="15" customHeight="1">
      <c r="B129" s="340"/>
      <c r="C129" s="295" t="s">
        <v>1327</v>
      </c>
      <c r="D129" s="295"/>
      <c r="E129" s="295"/>
      <c r="F129" s="318" t="s">
        <v>1322</v>
      </c>
      <c r="G129" s="295"/>
      <c r="H129" s="295" t="s">
        <v>1328</v>
      </c>
      <c r="I129" s="295" t="s">
        <v>1318</v>
      </c>
      <c r="J129" s="295">
        <v>15</v>
      </c>
      <c r="K129" s="343"/>
    </row>
    <row r="130" s="1" customFormat="1" ht="15" customHeight="1">
      <c r="B130" s="340"/>
      <c r="C130" s="321" t="s">
        <v>1329</v>
      </c>
      <c r="D130" s="321"/>
      <c r="E130" s="321"/>
      <c r="F130" s="322" t="s">
        <v>1322</v>
      </c>
      <c r="G130" s="321"/>
      <c r="H130" s="321" t="s">
        <v>1330</v>
      </c>
      <c r="I130" s="321" t="s">
        <v>1318</v>
      </c>
      <c r="J130" s="321">
        <v>15</v>
      </c>
      <c r="K130" s="343"/>
    </row>
    <row r="131" s="1" customFormat="1" ht="15" customHeight="1">
      <c r="B131" s="340"/>
      <c r="C131" s="321" t="s">
        <v>1331</v>
      </c>
      <c r="D131" s="321"/>
      <c r="E131" s="321"/>
      <c r="F131" s="322" t="s">
        <v>1322</v>
      </c>
      <c r="G131" s="321"/>
      <c r="H131" s="321" t="s">
        <v>1332</v>
      </c>
      <c r="I131" s="321" t="s">
        <v>1318</v>
      </c>
      <c r="J131" s="321">
        <v>20</v>
      </c>
      <c r="K131" s="343"/>
    </row>
    <row r="132" s="1" customFormat="1" ht="15" customHeight="1">
      <c r="B132" s="340"/>
      <c r="C132" s="321" t="s">
        <v>1333</v>
      </c>
      <c r="D132" s="321"/>
      <c r="E132" s="321"/>
      <c r="F132" s="322" t="s">
        <v>1322</v>
      </c>
      <c r="G132" s="321"/>
      <c r="H132" s="321" t="s">
        <v>1334</v>
      </c>
      <c r="I132" s="321" t="s">
        <v>1318</v>
      </c>
      <c r="J132" s="321">
        <v>20</v>
      </c>
      <c r="K132" s="343"/>
    </row>
    <row r="133" s="1" customFormat="1" ht="15" customHeight="1">
      <c r="B133" s="340"/>
      <c r="C133" s="295" t="s">
        <v>1321</v>
      </c>
      <c r="D133" s="295"/>
      <c r="E133" s="295"/>
      <c r="F133" s="318" t="s">
        <v>1322</v>
      </c>
      <c r="G133" s="295"/>
      <c r="H133" s="295" t="s">
        <v>1356</v>
      </c>
      <c r="I133" s="295" t="s">
        <v>1318</v>
      </c>
      <c r="J133" s="295">
        <v>50</v>
      </c>
      <c r="K133" s="343"/>
    </row>
    <row r="134" s="1" customFormat="1" ht="15" customHeight="1">
      <c r="B134" s="340"/>
      <c r="C134" s="295" t="s">
        <v>1335</v>
      </c>
      <c r="D134" s="295"/>
      <c r="E134" s="295"/>
      <c r="F134" s="318" t="s">
        <v>1322</v>
      </c>
      <c r="G134" s="295"/>
      <c r="H134" s="295" t="s">
        <v>1356</v>
      </c>
      <c r="I134" s="295" t="s">
        <v>1318</v>
      </c>
      <c r="J134" s="295">
        <v>50</v>
      </c>
      <c r="K134" s="343"/>
    </row>
    <row r="135" s="1" customFormat="1" ht="15" customHeight="1">
      <c r="B135" s="340"/>
      <c r="C135" s="295" t="s">
        <v>1341</v>
      </c>
      <c r="D135" s="295"/>
      <c r="E135" s="295"/>
      <c r="F135" s="318" t="s">
        <v>1322</v>
      </c>
      <c r="G135" s="295"/>
      <c r="H135" s="295" t="s">
        <v>1356</v>
      </c>
      <c r="I135" s="295" t="s">
        <v>1318</v>
      </c>
      <c r="J135" s="295">
        <v>50</v>
      </c>
      <c r="K135" s="343"/>
    </row>
    <row r="136" s="1" customFormat="1" ht="15" customHeight="1">
      <c r="B136" s="340"/>
      <c r="C136" s="295" t="s">
        <v>1343</v>
      </c>
      <c r="D136" s="295"/>
      <c r="E136" s="295"/>
      <c r="F136" s="318" t="s">
        <v>1322</v>
      </c>
      <c r="G136" s="295"/>
      <c r="H136" s="295" t="s">
        <v>1356</v>
      </c>
      <c r="I136" s="295" t="s">
        <v>1318</v>
      </c>
      <c r="J136" s="295">
        <v>50</v>
      </c>
      <c r="K136" s="343"/>
    </row>
    <row r="137" s="1" customFormat="1" ht="15" customHeight="1">
      <c r="B137" s="340"/>
      <c r="C137" s="295" t="s">
        <v>1344</v>
      </c>
      <c r="D137" s="295"/>
      <c r="E137" s="295"/>
      <c r="F137" s="318" t="s">
        <v>1322</v>
      </c>
      <c r="G137" s="295"/>
      <c r="H137" s="295" t="s">
        <v>1369</v>
      </c>
      <c r="I137" s="295" t="s">
        <v>1318</v>
      </c>
      <c r="J137" s="295">
        <v>255</v>
      </c>
      <c r="K137" s="343"/>
    </row>
    <row r="138" s="1" customFormat="1" ht="15" customHeight="1">
      <c r="B138" s="340"/>
      <c r="C138" s="295" t="s">
        <v>1346</v>
      </c>
      <c r="D138" s="295"/>
      <c r="E138" s="295"/>
      <c r="F138" s="318" t="s">
        <v>1316</v>
      </c>
      <c r="G138" s="295"/>
      <c r="H138" s="295" t="s">
        <v>1370</v>
      </c>
      <c r="I138" s="295" t="s">
        <v>1348</v>
      </c>
      <c r="J138" s="295"/>
      <c r="K138" s="343"/>
    </row>
    <row r="139" s="1" customFormat="1" ht="15" customHeight="1">
      <c r="B139" s="340"/>
      <c r="C139" s="295" t="s">
        <v>1349</v>
      </c>
      <c r="D139" s="295"/>
      <c r="E139" s="295"/>
      <c r="F139" s="318" t="s">
        <v>1316</v>
      </c>
      <c r="G139" s="295"/>
      <c r="H139" s="295" t="s">
        <v>1371</v>
      </c>
      <c r="I139" s="295" t="s">
        <v>1351</v>
      </c>
      <c r="J139" s="295"/>
      <c r="K139" s="343"/>
    </row>
    <row r="140" s="1" customFormat="1" ht="15" customHeight="1">
      <c r="B140" s="340"/>
      <c r="C140" s="295" t="s">
        <v>1352</v>
      </c>
      <c r="D140" s="295"/>
      <c r="E140" s="295"/>
      <c r="F140" s="318" t="s">
        <v>1316</v>
      </c>
      <c r="G140" s="295"/>
      <c r="H140" s="295" t="s">
        <v>1352</v>
      </c>
      <c r="I140" s="295" t="s">
        <v>1351</v>
      </c>
      <c r="J140" s="295"/>
      <c r="K140" s="343"/>
    </row>
    <row r="141" s="1" customFormat="1" ht="15" customHeight="1">
      <c r="B141" s="340"/>
      <c r="C141" s="295" t="s">
        <v>37</v>
      </c>
      <c r="D141" s="295"/>
      <c r="E141" s="295"/>
      <c r="F141" s="318" t="s">
        <v>1316</v>
      </c>
      <c r="G141" s="295"/>
      <c r="H141" s="295" t="s">
        <v>1372</v>
      </c>
      <c r="I141" s="295" t="s">
        <v>1351</v>
      </c>
      <c r="J141" s="295"/>
      <c r="K141" s="343"/>
    </row>
    <row r="142" s="1" customFormat="1" ht="15" customHeight="1">
      <c r="B142" s="340"/>
      <c r="C142" s="295" t="s">
        <v>1373</v>
      </c>
      <c r="D142" s="295"/>
      <c r="E142" s="295"/>
      <c r="F142" s="318" t="s">
        <v>1316</v>
      </c>
      <c r="G142" s="295"/>
      <c r="H142" s="295" t="s">
        <v>1374</v>
      </c>
      <c r="I142" s="295" t="s">
        <v>1351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1375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1310</v>
      </c>
      <c r="D148" s="310"/>
      <c r="E148" s="310"/>
      <c r="F148" s="310" t="s">
        <v>1311</v>
      </c>
      <c r="G148" s="311"/>
      <c r="H148" s="310" t="s">
        <v>53</v>
      </c>
      <c r="I148" s="310" t="s">
        <v>56</v>
      </c>
      <c r="J148" s="310" t="s">
        <v>1312</v>
      </c>
      <c r="K148" s="309"/>
    </row>
    <row r="149" s="1" customFormat="1" ht="17.25" customHeight="1">
      <c r="B149" s="307"/>
      <c r="C149" s="312" t="s">
        <v>1313</v>
      </c>
      <c r="D149" s="312"/>
      <c r="E149" s="312"/>
      <c r="F149" s="313" t="s">
        <v>1314</v>
      </c>
      <c r="G149" s="314"/>
      <c r="H149" s="312"/>
      <c r="I149" s="312"/>
      <c r="J149" s="312" t="s">
        <v>1315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1319</v>
      </c>
      <c r="D151" s="295"/>
      <c r="E151" s="295"/>
      <c r="F151" s="348" t="s">
        <v>1316</v>
      </c>
      <c r="G151" s="295"/>
      <c r="H151" s="347" t="s">
        <v>1356</v>
      </c>
      <c r="I151" s="347" t="s">
        <v>1318</v>
      </c>
      <c r="J151" s="347">
        <v>120</v>
      </c>
      <c r="K151" s="343"/>
    </row>
    <row r="152" s="1" customFormat="1" ht="15" customHeight="1">
      <c r="B152" s="320"/>
      <c r="C152" s="347" t="s">
        <v>1365</v>
      </c>
      <c r="D152" s="295"/>
      <c r="E152" s="295"/>
      <c r="F152" s="348" t="s">
        <v>1316</v>
      </c>
      <c r="G152" s="295"/>
      <c r="H152" s="347" t="s">
        <v>1376</v>
      </c>
      <c r="I152" s="347" t="s">
        <v>1318</v>
      </c>
      <c r="J152" s="347" t="s">
        <v>1367</v>
      </c>
      <c r="K152" s="343"/>
    </row>
    <row r="153" s="1" customFormat="1" ht="15" customHeight="1">
      <c r="B153" s="320"/>
      <c r="C153" s="347" t="s">
        <v>1264</v>
      </c>
      <c r="D153" s="295"/>
      <c r="E153" s="295"/>
      <c r="F153" s="348" t="s">
        <v>1316</v>
      </c>
      <c r="G153" s="295"/>
      <c r="H153" s="347" t="s">
        <v>1377</v>
      </c>
      <c r="I153" s="347" t="s">
        <v>1318</v>
      </c>
      <c r="J153" s="347" t="s">
        <v>1367</v>
      </c>
      <c r="K153" s="343"/>
    </row>
    <row r="154" s="1" customFormat="1" ht="15" customHeight="1">
      <c r="B154" s="320"/>
      <c r="C154" s="347" t="s">
        <v>1321</v>
      </c>
      <c r="D154" s="295"/>
      <c r="E154" s="295"/>
      <c r="F154" s="348" t="s">
        <v>1322</v>
      </c>
      <c r="G154" s="295"/>
      <c r="H154" s="347" t="s">
        <v>1356</v>
      </c>
      <c r="I154" s="347" t="s">
        <v>1318</v>
      </c>
      <c r="J154" s="347">
        <v>50</v>
      </c>
      <c r="K154" s="343"/>
    </row>
    <row r="155" s="1" customFormat="1" ht="15" customHeight="1">
      <c r="B155" s="320"/>
      <c r="C155" s="347" t="s">
        <v>1324</v>
      </c>
      <c r="D155" s="295"/>
      <c r="E155" s="295"/>
      <c r="F155" s="348" t="s">
        <v>1316</v>
      </c>
      <c r="G155" s="295"/>
      <c r="H155" s="347" t="s">
        <v>1356</v>
      </c>
      <c r="I155" s="347" t="s">
        <v>1326</v>
      </c>
      <c r="J155" s="347"/>
      <c r="K155" s="343"/>
    </row>
    <row r="156" s="1" customFormat="1" ht="15" customHeight="1">
      <c r="B156" s="320"/>
      <c r="C156" s="347" t="s">
        <v>1335</v>
      </c>
      <c r="D156" s="295"/>
      <c r="E156" s="295"/>
      <c r="F156" s="348" t="s">
        <v>1322</v>
      </c>
      <c r="G156" s="295"/>
      <c r="H156" s="347" t="s">
        <v>1356</v>
      </c>
      <c r="I156" s="347" t="s">
        <v>1318</v>
      </c>
      <c r="J156" s="347">
        <v>50</v>
      </c>
      <c r="K156" s="343"/>
    </row>
    <row r="157" s="1" customFormat="1" ht="15" customHeight="1">
      <c r="B157" s="320"/>
      <c r="C157" s="347" t="s">
        <v>1343</v>
      </c>
      <c r="D157" s="295"/>
      <c r="E157" s="295"/>
      <c r="F157" s="348" t="s">
        <v>1322</v>
      </c>
      <c r="G157" s="295"/>
      <c r="H157" s="347" t="s">
        <v>1356</v>
      </c>
      <c r="I157" s="347" t="s">
        <v>1318</v>
      </c>
      <c r="J157" s="347">
        <v>50</v>
      </c>
      <c r="K157" s="343"/>
    </row>
    <row r="158" s="1" customFormat="1" ht="15" customHeight="1">
      <c r="B158" s="320"/>
      <c r="C158" s="347" t="s">
        <v>1341</v>
      </c>
      <c r="D158" s="295"/>
      <c r="E158" s="295"/>
      <c r="F158" s="348" t="s">
        <v>1322</v>
      </c>
      <c r="G158" s="295"/>
      <c r="H158" s="347" t="s">
        <v>1356</v>
      </c>
      <c r="I158" s="347" t="s">
        <v>1318</v>
      </c>
      <c r="J158" s="347">
        <v>50</v>
      </c>
      <c r="K158" s="343"/>
    </row>
    <row r="159" s="1" customFormat="1" ht="15" customHeight="1">
      <c r="B159" s="320"/>
      <c r="C159" s="347" t="s">
        <v>85</v>
      </c>
      <c r="D159" s="295"/>
      <c r="E159" s="295"/>
      <c r="F159" s="348" t="s">
        <v>1316</v>
      </c>
      <c r="G159" s="295"/>
      <c r="H159" s="347" t="s">
        <v>1378</v>
      </c>
      <c r="I159" s="347" t="s">
        <v>1318</v>
      </c>
      <c r="J159" s="347" t="s">
        <v>1379</v>
      </c>
      <c r="K159" s="343"/>
    </row>
    <row r="160" s="1" customFormat="1" ht="15" customHeight="1">
      <c r="B160" s="320"/>
      <c r="C160" s="347" t="s">
        <v>1380</v>
      </c>
      <c r="D160" s="295"/>
      <c r="E160" s="295"/>
      <c r="F160" s="348" t="s">
        <v>1316</v>
      </c>
      <c r="G160" s="295"/>
      <c r="H160" s="347" t="s">
        <v>1381</v>
      </c>
      <c r="I160" s="347" t="s">
        <v>1351</v>
      </c>
      <c r="J160" s="347"/>
      <c r="K160" s="343"/>
    </row>
    <row r="161" s="1" customFormat="1" ht="15" customHeight="1">
      <c r="B161" s="349"/>
      <c r="C161" s="350"/>
      <c r="D161" s="350"/>
      <c r="E161" s="350"/>
      <c r="F161" s="350"/>
      <c r="G161" s="350"/>
      <c r="H161" s="350"/>
      <c r="I161" s="350"/>
      <c r="J161" s="350"/>
      <c r="K161" s="351"/>
    </row>
    <row r="162" s="1" customFormat="1" ht="18.75" customHeight="1">
      <c r="B162" s="331"/>
      <c r="C162" s="341"/>
      <c r="D162" s="341"/>
      <c r="E162" s="341"/>
      <c r="F162" s="352"/>
      <c r="G162" s="341"/>
      <c r="H162" s="341"/>
      <c r="I162" s="341"/>
      <c r="J162" s="341"/>
      <c r="K162" s="331"/>
    </row>
    <row r="163" s="1" customFormat="1" ht="18.75" customHeight="1">
      <c r="B163" s="331"/>
      <c r="C163" s="341"/>
      <c r="D163" s="341"/>
      <c r="E163" s="341"/>
      <c r="F163" s="352"/>
      <c r="G163" s="341"/>
      <c r="H163" s="341"/>
      <c r="I163" s="341"/>
      <c r="J163" s="341"/>
      <c r="K163" s="331"/>
    </row>
    <row r="164" s="1" customFormat="1" ht="18.75" customHeight="1">
      <c r="B164" s="331"/>
      <c r="C164" s="341"/>
      <c r="D164" s="341"/>
      <c r="E164" s="341"/>
      <c r="F164" s="352"/>
      <c r="G164" s="341"/>
      <c r="H164" s="341"/>
      <c r="I164" s="341"/>
      <c r="J164" s="341"/>
      <c r="K164" s="331"/>
    </row>
    <row r="165" s="1" customFormat="1" ht="18.75" customHeight="1">
      <c r="B165" s="331"/>
      <c r="C165" s="341"/>
      <c r="D165" s="341"/>
      <c r="E165" s="341"/>
      <c r="F165" s="352"/>
      <c r="G165" s="341"/>
      <c r="H165" s="341"/>
      <c r="I165" s="341"/>
      <c r="J165" s="341"/>
      <c r="K165" s="331"/>
    </row>
    <row r="166" s="1" customFormat="1" ht="18.75" customHeight="1">
      <c r="B166" s="331"/>
      <c r="C166" s="341"/>
      <c r="D166" s="341"/>
      <c r="E166" s="341"/>
      <c r="F166" s="352"/>
      <c r="G166" s="341"/>
      <c r="H166" s="341"/>
      <c r="I166" s="341"/>
      <c r="J166" s="341"/>
      <c r="K166" s="331"/>
    </row>
    <row r="167" s="1" customFormat="1" ht="18.75" customHeight="1">
      <c r="B167" s="331"/>
      <c r="C167" s="341"/>
      <c r="D167" s="341"/>
      <c r="E167" s="341"/>
      <c r="F167" s="352"/>
      <c r="G167" s="341"/>
      <c r="H167" s="341"/>
      <c r="I167" s="341"/>
      <c r="J167" s="341"/>
      <c r="K167" s="331"/>
    </row>
    <row r="168" s="1" customFormat="1" ht="18.75" customHeight="1">
      <c r="B168" s="331"/>
      <c r="C168" s="341"/>
      <c r="D168" s="341"/>
      <c r="E168" s="341"/>
      <c r="F168" s="352"/>
      <c r="G168" s="341"/>
      <c r="H168" s="341"/>
      <c r="I168" s="341"/>
      <c r="J168" s="341"/>
      <c r="K168" s="331"/>
    </row>
    <row r="169" s="1" customFormat="1" ht="18.75" customHeight="1">
      <c r="B169" s="303"/>
      <c r="C169" s="303"/>
      <c r="D169" s="303"/>
      <c r="E169" s="303"/>
      <c r="F169" s="303"/>
      <c r="G169" s="303"/>
      <c r="H169" s="303"/>
      <c r="I169" s="303"/>
      <c r="J169" s="303"/>
      <c r="K169" s="303"/>
    </row>
    <row r="170" s="1" customFormat="1" ht="7.5" customHeight="1">
      <c r="B170" s="282"/>
      <c r="C170" s="283"/>
      <c r="D170" s="283"/>
      <c r="E170" s="283"/>
      <c r="F170" s="283"/>
      <c r="G170" s="283"/>
      <c r="H170" s="283"/>
      <c r="I170" s="283"/>
      <c r="J170" s="283"/>
      <c r="K170" s="284"/>
    </row>
    <row r="171" s="1" customFormat="1" ht="45" customHeight="1">
      <c r="B171" s="285"/>
      <c r="C171" s="286" t="s">
        <v>1382</v>
      </c>
      <c r="D171" s="286"/>
      <c r="E171" s="286"/>
      <c r="F171" s="286"/>
      <c r="G171" s="286"/>
      <c r="H171" s="286"/>
      <c r="I171" s="286"/>
      <c r="J171" s="286"/>
      <c r="K171" s="287"/>
    </row>
    <row r="172" s="1" customFormat="1" ht="17.25" customHeight="1">
      <c r="B172" s="285"/>
      <c r="C172" s="310" t="s">
        <v>1310</v>
      </c>
      <c r="D172" s="310"/>
      <c r="E172" s="310"/>
      <c r="F172" s="310" t="s">
        <v>1311</v>
      </c>
      <c r="G172" s="353"/>
      <c r="H172" s="354" t="s">
        <v>53</v>
      </c>
      <c r="I172" s="354" t="s">
        <v>56</v>
      </c>
      <c r="J172" s="310" t="s">
        <v>1312</v>
      </c>
      <c r="K172" s="287"/>
    </row>
    <row r="173" s="1" customFormat="1" ht="17.25" customHeight="1">
      <c r="B173" s="288"/>
      <c r="C173" s="312" t="s">
        <v>1313</v>
      </c>
      <c r="D173" s="312"/>
      <c r="E173" s="312"/>
      <c r="F173" s="313" t="s">
        <v>1314</v>
      </c>
      <c r="G173" s="355"/>
      <c r="H173" s="356"/>
      <c r="I173" s="356"/>
      <c r="J173" s="312" t="s">
        <v>1315</v>
      </c>
      <c r="K173" s="290"/>
    </row>
    <row r="174" s="1" customFormat="1" ht="5.25" customHeight="1">
      <c r="B174" s="320"/>
      <c r="C174" s="315"/>
      <c r="D174" s="315"/>
      <c r="E174" s="315"/>
      <c r="F174" s="315"/>
      <c r="G174" s="316"/>
      <c r="H174" s="315"/>
      <c r="I174" s="315"/>
      <c r="J174" s="315"/>
      <c r="K174" s="343"/>
    </row>
    <row r="175" s="1" customFormat="1" ht="15" customHeight="1">
      <c r="B175" s="320"/>
      <c r="C175" s="295" t="s">
        <v>1319</v>
      </c>
      <c r="D175" s="295"/>
      <c r="E175" s="295"/>
      <c r="F175" s="318" t="s">
        <v>1316</v>
      </c>
      <c r="G175" s="295"/>
      <c r="H175" s="295" t="s">
        <v>1356</v>
      </c>
      <c r="I175" s="295" t="s">
        <v>1318</v>
      </c>
      <c r="J175" s="295">
        <v>120</v>
      </c>
      <c r="K175" s="343"/>
    </row>
    <row r="176" s="1" customFormat="1" ht="15" customHeight="1">
      <c r="B176" s="320"/>
      <c r="C176" s="295" t="s">
        <v>1365</v>
      </c>
      <c r="D176" s="295"/>
      <c r="E176" s="295"/>
      <c r="F176" s="318" t="s">
        <v>1316</v>
      </c>
      <c r="G176" s="295"/>
      <c r="H176" s="295" t="s">
        <v>1366</v>
      </c>
      <c r="I176" s="295" t="s">
        <v>1318</v>
      </c>
      <c r="J176" s="295" t="s">
        <v>1367</v>
      </c>
      <c r="K176" s="343"/>
    </row>
    <row r="177" s="1" customFormat="1" ht="15" customHeight="1">
      <c r="B177" s="320"/>
      <c r="C177" s="295" t="s">
        <v>1264</v>
      </c>
      <c r="D177" s="295"/>
      <c r="E177" s="295"/>
      <c r="F177" s="318" t="s">
        <v>1316</v>
      </c>
      <c r="G177" s="295"/>
      <c r="H177" s="295" t="s">
        <v>1383</v>
      </c>
      <c r="I177" s="295" t="s">
        <v>1318</v>
      </c>
      <c r="J177" s="295" t="s">
        <v>1367</v>
      </c>
      <c r="K177" s="343"/>
    </row>
    <row r="178" s="1" customFormat="1" ht="15" customHeight="1">
      <c r="B178" s="320"/>
      <c r="C178" s="295" t="s">
        <v>1321</v>
      </c>
      <c r="D178" s="295"/>
      <c r="E178" s="295"/>
      <c r="F178" s="318" t="s">
        <v>1322</v>
      </c>
      <c r="G178" s="295"/>
      <c r="H178" s="295" t="s">
        <v>1383</v>
      </c>
      <c r="I178" s="295" t="s">
        <v>1318</v>
      </c>
      <c r="J178" s="295">
        <v>50</v>
      </c>
      <c r="K178" s="343"/>
    </row>
    <row r="179" s="1" customFormat="1" ht="15" customHeight="1">
      <c r="B179" s="320"/>
      <c r="C179" s="295" t="s">
        <v>1324</v>
      </c>
      <c r="D179" s="295"/>
      <c r="E179" s="295"/>
      <c r="F179" s="318" t="s">
        <v>1316</v>
      </c>
      <c r="G179" s="295"/>
      <c r="H179" s="295" t="s">
        <v>1383</v>
      </c>
      <c r="I179" s="295" t="s">
        <v>1326</v>
      </c>
      <c r="J179" s="295"/>
      <c r="K179" s="343"/>
    </row>
    <row r="180" s="1" customFormat="1" ht="15" customHeight="1">
      <c r="B180" s="320"/>
      <c r="C180" s="295" t="s">
        <v>1335</v>
      </c>
      <c r="D180" s="295"/>
      <c r="E180" s="295"/>
      <c r="F180" s="318" t="s">
        <v>1322</v>
      </c>
      <c r="G180" s="295"/>
      <c r="H180" s="295" t="s">
        <v>1383</v>
      </c>
      <c r="I180" s="295" t="s">
        <v>1318</v>
      </c>
      <c r="J180" s="295">
        <v>50</v>
      </c>
      <c r="K180" s="343"/>
    </row>
    <row r="181" s="1" customFormat="1" ht="15" customHeight="1">
      <c r="B181" s="320"/>
      <c r="C181" s="295" t="s">
        <v>1343</v>
      </c>
      <c r="D181" s="295"/>
      <c r="E181" s="295"/>
      <c r="F181" s="318" t="s">
        <v>1322</v>
      </c>
      <c r="G181" s="295"/>
      <c r="H181" s="295" t="s">
        <v>1383</v>
      </c>
      <c r="I181" s="295" t="s">
        <v>1318</v>
      </c>
      <c r="J181" s="295">
        <v>50</v>
      </c>
      <c r="K181" s="343"/>
    </row>
    <row r="182" s="1" customFormat="1" ht="15" customHeight="1">
      <c r="B182" s="320"/>
      <c r="C182" s="295" t="s">
        <v>1341</v>
      </c>
      <c r="D182" s="295"/>
      <c r="E182" s="295"/>
      <c r="F182" s="318" t="s">
        <v>1322</v>
      </c>
      <c r="G182" s="295"/>
      <c r="H182" s="295" t="s">
        <v>1383</v>
      </c>
      <c r="I182" s="295" t="s">
        <v>1318</v>
      </c>
      <c r="J182" s="295">
        <v>50</v>
      </c>
      <c r="K182" s="343"/>
    </row>
    <row r="183" s="1" customFormat="1" ht="15" customHeight="1">
      <c r="B183" s="320"/>
      <c r="C183" s="295" t="s">
        <v>118</v>
      </c>
      <c r="D183" s="295"/>
      <c r="E183" s="295"/>
      <c r="F183" s="318" t="s">
        <v>1316</v>
      </c>
      <c r="G183" s="295"/>
      <c r="H183" s="295" t="s">
        <v>1384</v>
      </c>
      <c r="I183" s="295" t="s">
        <v>1385</v>
      </c>
      <c r="J183" s="295"/>
      <c r="K183" s="343"/>
    </row>
    <row r="184" s="1" customFormat="1" ht="15" customHeight="1">
      <c r="B184" s="320"/>
      <c r="C184" s="295" t="s">
        <v>56</v>
      </c>
      <c r="D184" s="295"/>
      <c r="E184" s="295"/>
      <c r="F184" s="318" t="s">
        <v>1316</v>
      </c>
      <c r="G184" s="295"/>
      <c r="H184" s="295" t="s">
        <v>1386</v>
      </c>
      <c r="I184" s="295" t="s">
        <v>1387</v>
      </c>
      <c r="J184" s="295">
        <v>1</v>
      </c>
      <c r="K184" s="343"/>
    </row>
    <row r="185" s="1" customFormat="1" ht="15" customHeight="1">
      <c r="B185" s="320"/>
      <c r="C185" s="295" t="s">
        <v>52</v>
      </c>
      <c r="D185" s="295"/>
      <c r="E185" s="295"/>
      <c r="F185" s="318" t="s">
        <v>1316</v>
      </c>
      <c r="G185" s="295"/>
      <c r="H185" s="295" t="s">
        <v>1388</v>
      </c>
      <c r="I185" s="295" t="s">
        <v>1318</v>
      </c>
      <c r="J185" s="295">
        <v>20</v>
      </c>
      <c r="K185" s="343"/>
    </row>
    <row r="186" s="1" customFormat="1" ht="15" customHeight="1">
      <c r="B186" s="320"/>
      <c r="C186" s="295" t="s">
        <v>53</v>
      </c>
      <c r="D186" s="295"/>
      <c r="E186" s="295"/>
      <c r="F186" s="318" t="s">
        <v>1316</v>
      </c>
      <c r="G186" s="295"/>
      <c r="H186" s="295" t="s">
        <v>1389</v>
      </c>
      <c r="I186" s="295" t="s">
        <v>1318</v>
      </c>
      <c r="J186" s="295">
        <v>255</v>
      </c>
      <c r="K186" s="343"/>
    </row>
    <row r="187" s="1" customFormat="1" ht="15" customHeight="1">
      <c r="B187" s="320"/>
      <c r="C187" s="295" t="s">
        <v>119</v>
      </c>
      <c r="D187" s="295"/>
      <c r="E187" s="295"/>
      <c r="F187" s="318" t="s">
        <v>1316</v>
      </c>
      <c r="G187" s="295"/>
      <c r="H187" s="295" t="s">
        <v>1280</v>
      </c>
      <c r="I187" s="295" t="s">
        <v>1318</v>
      </c>
      <c r="J187" s="295">
        <v>10</v>
      </c>
      <c r="K187" s="343"/>
    </row>
    <row r="188" s="1" customFormat="1" ht="15" customHeight="1">
      <c r="B188" s="320"/>
      <c r="C188" s="295" t="s">
        <v>120</v>
      </c>
      <c r="D188" s="295"/>
      <c r="E188" s="295"/>
      <c r="F188" s="318" t="s">
        <v>1316</v>
      </c>
      <c r="G188" s="295"/>
      <c r="H188" s="295" t="s">
        <v>1390</v>
      </c>
      <c r="I188" s="295" t="s">
        <v>1351</v>
      </c>
      <c r="J188" s="295"/>
      <c r="K188" s="343"/>
    </row>
    <row r="189" s="1" customFormat="1" ht="15" customHeight="1">
      <c r="B189" s="320"/>
      <c r="C189" s="295" t="s">
        <v>1391</v>
      </c>
      <c r="D189" s="295"/>
      <c r="E189" s="295"/>
      <c r="F189" s="318" t="s">
        <v>1316</v>
      </c>
      <c r="G189" s="295"/>
      <c r="H189" s="295" t="s">
        <v>1392</v>
      </c>
      <c r="I189" s="295" t="s">
        <v>1351</v>
      </c>
      <c r="J189" s="295"/>
      <c r="K189" s="343"/>
    </row>
    <row r="190" s="1" customFormat="1" ht="15" customHeight="1">
      <c r="B190" s="320"/>
      <c r="C190" s="295" t="s">
        <v>1380</v>
      </c>
      <c r="D190" s="295"/>
      <c r="E190" s="295"/>
      <c r="F190" s="318" t="s">
        <v>1316</v>
      </c>
      <c r="G190" s="295"/>
      <c r="H190" s="295" t="s">
        <v>1393</v>
      </c>
      <c r="I190" s="295" t="s">
        <v>1351</v>
      </c>
      <c r="J190" s="295"/>
      <c r="K190" s="343"/>
    </row>
    <row r="191" s="1" customFormat="1" ht="15" customHeight="1">
      <c r="B191" s="320"/>
      <c r="C191" s="295" t="s">
        <v>122</v>
      </c>
      <c r="D191" s="295"/>
      <c r="E191" s="295"/>
      <c r="F191" s="318" t="s">
        <v>1322</v>
      </c>
      <c r="G191" s="295"/>
      <c r="H191" s="295" t="s">
        <v>1394</v>
      </c>
      <c r="I191" s="295" t="s">
        <v>1318</v>
      </c>
      <c r="J191" s="295">
        <v>50</v>
      </c>
      <c r="K191" s="343"/>
    </row>
    <row r="192" s="1" customFormat="1" ht="15" customHeight="1">
      <c r="B192" s="320"/>
      <c r="C192" s="295" t="s">
        <v>1395</v>
      </c>
      <c r="D192" s="295"/>
      <c r="E192" s="295"/>
      <c r="F192" s="318" t="s">
        <v>1322</v>
      </c>
      <c r="G192" s="295"/>
      <c r="H192" s="295" t="s">
        <v>1396</v>
      </c>
      <c r="I192" s="295" t="s">
        <v>1397</v>
      </c>
      <c r="J192" s="295"/>
      <c r="K192" s="343"/>
    </row>
    <row r="193" s="1" customFormat="1" ht="15" customHeight="1">
      <c r="B193" s="320"/>
      <c r="C193" s="295" t="s">
        <v>1398</v>
      </c>
      <c r="D193" s="295"/>
      <c r="E193" s="295"/>
      <c r="F193" s="318" t="s">
        <v>1322</v>
      </c>
      <c r="G193" s="295"/>
      <c r="H193" s="295" t="s">
        <v>1399</v>
      </c>
      <c r="I193" s="295" t="s">
        <v>1397</v>
      </c>
      <c r="J193" s="295"/>
      <c r="K193" s="343"/>
    </row>
    <row r="194" s="1" customFormat="1" ht="15" customHeight="1">
      <c r="B194" s="320"/>
      <c r="C194" s="295" t="s">
        <v>1400</v>
      </c>
      <c r="D194" s="295"/>
      <c r="E194" s="295"/>
      <c r="F194" s="318" t="s">
        <v>1322</v>
      </c>
      <c r="G194" s="295"/>
      <c r="H194" s="295" t="s">
        <v>1401</v>
      </c>
      <c r="I194" s="295" t="s">
        <v>1397</v>
      </c>
      <c r="J194" s="295"/>
      <c r="K194" s="343"/>
    </row>
    <row r="195" s="1" customFormat="1" ht="15" customHeight="1">
      <c r="B195" s="320"/>
      <c r="C195" s="357" t="s">
        <v>1402</v>
      </c>
      <c r="D195" s="295"/>
      <c r="E195" s="295"/>
      <c r="F195" s="318" t="s">
        <v>1322</v>
      </c>
      <c r="G195" s="295"/>
      <c r="H195" s="295" t="s">
        <v>1403</v>
      </c>
      <c r="I195" s="295" t="s">
        <v>1404</v>
      </c>
      <c r="J195" s="358" t="s">
        <v>1405</v>
      </c>
      <c r="K195" s="343"/>
    </row>
    <row r="196" s="18" customFormat="1" ht="15" customHeight="1">
      <c r="B196" s="359"/>
      <c r="C196" s="360" t="s">
        <v>1406</v>
      </c>
      <c r="D196" s="361"/>
      <c r="E196" s="361"/>
      <c r="F196" s="362" t="s">
        <v>1322</v>
      </c>
      <c r="G196" s="361"/>
      <c r="H196" s="361" t="s">
        <v>1407</v>
      </c>
      <c r="I196" s="361" t="s">
        <v>1404</v>
      </c>
      <c r="J196" s="363" t="s">
        <v>1405</v>
      </c>
      <c r="K196" s="364"/>
    </row>
    <row r="197" s="1" customFormat="1" ht="15" customHeight="1">
      <c r="B197" s="320"/>
      <c r="C197" s="357" t="s">
        <v>41</v>
      </c>
      <c r="D197" s="295"/>
      <c r="E197" s="295"/>
      <c r="F197" s="318" t="s">
        <v>1316</v>
      </c>
      <c r="G197" s="295"/>
      <c r="H197" s="292" t="s">
        <v>1408</v>
      </c>
      <c r="I197" s="295" t="s">
        <v>1409</v>
      </c>
      <c r="J197" s="295"/>
      <c r="K197" s="343"/>
    </row>
    <row r="198" s="1" customFormat="1" ht="15" customHeight="1">
      <c r="B198" s="320"/>
      <c r="C198" s="357" t="s">
        <v>1410</v>
      </c>
      <c r="D198" s="295"/>
      <c r="E198" s="295"/>
      <c r="F198" s="318" t="s">
        <v>1316</v>
      </c>
      <c r="G198" s="295"/>
      <c r="H198" s="295" t="s">
        <v>1411</v>
      </c>
      <c r="I198" s="295" t="s">
        <v>1351</v>
      </c>
      <c r="J198" s="295"/>
      <c r="K198" s="343"/>
    </row>
    <row r="199" s="1" customFormat="1" ht="15" customHeight="1">
      <c r="B199" s="320"/>
      <c r="C199" s="357" t="s">
        <v>1412</v>
      </c>
      <c r="D199" s="295"/>
      <c r="E199" s="295"/>
      <c r="F199" s="318" t="s">
        <v>1316</v>
      </c>
      <c r="G199" s="295"/>
      <c r="H199" s="295" t="s">
        <v>1413</v>
      </c>
      <c r="I199" s="295" t="s">
        <v>1351</v>
      </c>
      <c r="J199" s="295"/>
      <c r="K199" s="343"/>
    </row>
    <row r="200" s="1" customFormat="1" ht="15" customHeight="1">
      <c r="B200" s="320"/>
      <c r="C200" s="357" t="s">
        <v>1414</v>
      </c>
      <c r="D200" s="295"/>
      <c r="E200" s="295"/>
      <c r="F200" s="318" t="s">
        <v>1322</v>
      </c>
      <c r="G200" s="295"/>
      <c r="H200" s="295" t="s">
        <v>1415</v>
      </c>
      <c r="I200" s="295" t="s">
        <v>1351</v>
      </c>
      <c r="J200" s="295"/>
      <c r="K200" s="343"/>
    </row>
    <row r="201" s="1" customFormat="1" ht="15" customHeight="1">
      <c r="B201" s="349"/>
      <c r="C201" s="365"/>
      <c r="D201" s="350"/>
      <c r="E201" s="350"/>
      <c r="F201" s="350"/>
      <c r="G201" s="350"/>
      <c r="H201" s="350"/>
      <c r="I201" s="350"/>
      <c r="J201" s="350"/>
      <c r="K201" s="351"/>
    </row>
    <row r="202" s="1" customFormat="1" ht="18.75" customHeight="1">
      <c r="B202" s="331"/>
      <c r="C202" s="341"/>
      <c r="D202" s="341"/>
      <c r="E202" s="341"/>
      <c r="F202" s="352"/>
      <c r="G202" s="341"/>
      <c r="H202" s="341"/>
      <c r="I202" s="341"/>
      <c r="J202" s="341"/>
      <c r="K202" s="331"/>
    </row>
    <row r="203" s="1" customFormat="1" ht="18.75" customHeight="1">
      <c r="B203" s="303"/>
      <c r="C203" s="303"/>
      <c r="D203" s="303"/>
      <c r="E203" s="303"/>
      <c r="F203" s="303"/>
      <c r="G203" s="303"/>
      <c r="H203" s="303"/>
      <c r="I203" s="303"/>
      <c r="J203" s="303"/>
      <c r="K203" s="303"/>
    </row>
    <row r="204" s="1" customFormat="1" ht="13.5">
      <c r="B204" s="282"/>
      <c r="C204" s="283"/>
      <c r="D204" s="283"/>
      <c r="E204" s="283"/>
      <c r="F204" s="283"/>
      <c r="G204" s="283"/>
      <c r="H204" s="283"/>
      <c r="I204" s="283"/>
      <c r="J204" s="283"/>
      <c r="K204" s="284"/>
    </row>
    <row r="205" s="1" customFormat="1" ht="21" customHeight="1">
      <c r="B205" s="285"/>
      <c r="C205" s="286" t="s">
        <v>1416</v>
      </c>
      <c r="D205" s="286"/>
      <c r="E205" s="286"/>
      <c r="F205" s="286"/>
      <c r="G205" s="286"/>
      <c r="H205" s="286"/>
      <c r="I205" s="286"/>
      <c r="J205" s="286"/>
      <c r="K205" s="287"/>
    </row>
    <row r="206" s="1" customFormat="1" ht="25.5" customHeight="1">
      <c r="B206" s="285"/>
      <c r="C206" s="366" t="s">
        <v>1417</v>
      </c>
      <c r="D206" s="366"/>
      <c r="E206" s="366"/>
      <c r="F206" s="366" t="s">
        <v>1418</v>
      </c>
      <c r="G206" s="367"/>
      <c r="H206" s="366" t="s">
        <v>1419</v>
      </c>
      <c r="I206" s="366"/>
      <c r="J206" s="366"/>
      <c r="K206" s="287"/>
    </row>
    <row r="207" s="1" customFormat="1" ht="5.25" customHeight="1">
      <c r="B207" s="320"/>
      <c r="C207" s="315"/>
      <c r="D207" s="315"/>
      <c r="E207" s="315"/>
      <c r="F207" s="315"/>
      <c r="G207" s="341"/>
      <c r="H207" s="315"/>
      <c r="I207" s="315"/>
      <c r="J207" s="315"/>
      <c r="K207" s="343"/>
    </row>
    <row r="208" s="1" customFormat="1" ht="15" customHeight="1">
      <c r="B208" s="320"/>
      <c r="C208" s="295" t="s">
        <v>1409</v>
      </c>
      <c r="D208" s="295"/>
      <c r="E208" s="295"/>
      <c r="F208" s="318" t="s">
        <v>42</v>
      </c>
      <c r="G208" s="295"/>
      <c r="H208" s="295" t="s">
        <v>1420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43</v>
      </c>
      <c r="G209" s="295"/>
      <c r="H209" s="295" t="s">
        <v>1421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46</v>
      </c>
      <c r="G210" s="295"/>
      <c r="H210" s="295" t="s">
        <v>1422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44</v>
      </c>
      <c r="G211" s="295"/>
      <c r="H211" s="295" t="s">
        <v>1423</v>
      </c>
      <c r="I211" s="295"/>
      <c r="J211" s="295"/>
      <c r="K211" s="343"/>
    </row>
    <row r="212" s="1" customFormat="1" ht="15" customHeight="1">
      <c r="B212" s="320"/>
      <c r="C212" s="295"/>
      <c r="D212" s="295"/>
      <c r="E212" s="295"/>
      <c r="F212" s="318" t="s">
        <v>45</v>
      </c>
      <c r="G212" s="295"/>
      <c r="H212" s="295" t="s">
        <v>1424</v>
      </c>
      <c r="I212" s="295"/>
      <c r="J212" s="295"/>
      <c r="K212" s="343"/>
    </row>
    <row r="213" s="1" customFormat="1" ht="15" customHeight="1">
      <c r="B213" s="320"/>
      <c r="C213" s="295"/>
      <c r="D213" s="295"/>
      <c r="E213" s="295"/>
      <c r="F213" s="318"/>
      <c r="G213" s="295"/>
      <c r="H213" s="295"/>
      <c r="I213" s="295"/>
      <c r="J213" s="295"/>
      <c r="K213" s="343"/>
    </row>
    <row r="214" s="1" customFormat="1" ht="15" customHeight="1">
      <c r="B214" s="320"/>
      <c r="C214" s="295" t="s">
        <v>1363</v>
      </c>
      <c r="D214" s="295"/>
      <c r="E214" s="295"/>
      <c r="F214" s="318" t="s">
        <v>78</v>
      </c>
      <c r="G214" s="295"/>
      <c r="H214" s="295" t="s">
        <v>1425</v>
      </c>
      <c r="I214" s="295"/>
      <c r="J214" s="295"/>
      <c r="K214" s="343"/>
    </row>
    <row r="215" s="1" customFormat="1" ht="15" customHeight="1">
      <c r="B215" s="320"/>
      <c r="C215" s="295"/>
      <c r="D215" s="295"/>
      <c r="E215" s="295"/>
      <c r="F215" s="318" t="s">
        <v>1258</v>
      </c>
      <c r="G215" s="295"/>
      <c r="H215" s="295" t="s">
        <v>1259</v>
      </c>
      <c r="I215" s="295"/>
      <c r="J215" s="295"/>
      <c r="K215" s="343"/>
    </row>
    <row r="216" s="1" customFormat="1" ht="15" customHeight="1">
      <c r="B216" s="320"/>
      <c r="C216" s="295"/>
      <c r="D216" s="295"/>
      <c r="E216" s="295"/>
      <c r="F216" s="318" t="s">
        <v>1256</v>
      </c>
      <c r="G216" s="295"/>
      <c r="H216" s="295" t="s">
        <v>1426</v>
      </c>
      <c r="I216" s="295"/>
      <c r="J216" s="295"/>
      <c r="K216" s="343"/>
    </row>
    <row r="217" s="1" customFormat="1" ht="15" customHeight="1">
      <c r="B217" s="368"/>
      <c r="C217" s="295"/>
      <c r="D217" s="295"/>
      <c r="E217" s="295"/>
      <c r="F217" s="318" t="s">
        <v>1260</v>
      </c>
      <c r="G217" s="357"/>
      <c r="H217" s="347" t="s">
        <v>1261</v>
      </c>
      <c r="I217" s="347"/>
      <c r="J217" s="347"/>
      <c r="K217" s="369"/>
    </row>
    <row r="218" s="1" customFormat="1" ht="15" customHeight="1">
      <c r="B218" s="368"/>
      <c r="C218" s="295"/>
      <c r="D218" s="295"/>
      <c r="E218" s="295"/>
      <c r="F218" s="318" t="s">
        <v>1262</v>
      </c>
      <c r="G218" s="357"/>
      <c r="H218" s="347" t="s">
        <v>1427</v>
      </c>
      <c r="I218" s="347"/>
      <c r="J218" s="347"/>
      <c r="K218" s="369"/>
    </row>
    <row r="219" s="1" customFormat="1" ht="15" customHeight="1">
      <c r="B219" s="368"/>
      <c r="C219" s="295"/>
      <c r="D219" s="295"/>
      <c r="E219" s="295"/>
      <c r="F219" s="318"/>
      <c r="G219" s="357"/>
      <c r="H219" s="347"/>
      <c r="I219" s="347"/>
      <c r="J219" s="347"/>
      <c r="K219" s="369"/>
    </row>
    <row r="220" s="1" customFormat="1" ht="15" customHeight="1">
      <c r="B220" s="368"/>
      <c r="C220" s="295" t="s">
        <v>1387</v>
      </c>
      <c r="D220" s="295"/>
      <c r="E220" s="295"/>
      <c r="F220" s="318">
        <v>1</v>
      </c>
      <c r="G220" s="357"/>
      <c r="H220" s="347" t="s">
        <v>1428</v>
      </c>
      <c r="I220" s="347"/>
      <c r="J220" s="347"/>
      <c r="K220" s="369"/>
    </row>
    <row r="221" s="1" customFormat="1" ht="15" customHeight="1">
      <c r="B221" s="368"/>
      <c r="C221" s="295"/>
      <c r="D221" s="295"/>
      <c r="E221" s="295"/>
      <c r="F221" s="318">
        <v>2</v>
      </c>
      <c r="G221" s="357"/>
      <c r="H221" s="347" t="s">
        <v>1429</v>
      </c>
      <c r="I221" s="347"/>
      <c r="J221" s="347"/>
      <c r="K221" s="369"/>
    </row>
    <row r="222" s="1" customFormat="1" ht="15" customHeight="1">
      <c r="B222" s="368"/>
      <c r="C222" s="295"/>
      <c r="D222" s="295"/>
      <c r="E222" s="295"/>
      <c r="F222" s="318">
        <v>3</v>
      </c>
      <c r="G222" s="357"/>
      <c r="H222" s="347" t="s">
        <v>1430</v>
      </c>
      <c r="I222" s="347"/>
      <c r="J222" s="347"/>
      <c r="K222" s="369"/>
    </row>
    <row r="223" s="1" customFormat="1" ht="15" customHeight="1">
      <c r="B223" s="368"/>
      <c r="C223" s="295"/>
      <c r="D223" s="295"/>
      <c r="E223" s="295"/>
      <c r="F223" s="318">
        <v>4</v>
      </c>
      <c r="G223" s="357"/>
      <c r="H223" s="347" t="s">
        <v>1431</v>
      </c>
      <c r="I223" s="347"/>
      <c r="J223" s="347"/>
      <c r="K223" s="369"/>
    </row>
    <row r="224" s="1" customFormat="1" ht="12.75" customHeight="1">
      <c r="B224" s="370"/>
      <c r="C224" s="371"/>
      <c r="D224" s="371"/>
      <c r="E224" s="371"/>
      <c r="F224" s="371"/>
      <c r="G224" s="371"/>
      <c r="H224" s="371"/>
      <c r="I224" s="371"/>
      <c r="J224" s="371"/>
      <c r="K224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2024-04-23T09:14:55Z</dcterms:created>
  <dcterms:modified xsi:type="dcterms:W3CDTF">2024-04-23T09:14:59Z</dcterms:modified>
</cp:coreProperties>
</file>